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timelineCaches/timelineCache1.xml" ContentType="application/vnd.ms-excel.timelineCache+xml"/>
  <Override PartName="/xl/timelineCaches/timelineCache2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imelines/timeline1.xml" ContentType="application/vnd.ms-excel.timeline+xml"/>
  <Override PartName="/xl/drawings/drawing2.xml" ContentType="application/vnd.openxmlformats-officedocument.drawing+xml"/>
  <Override PartName="/xl/timelines/timeline2.xml" ContentType="application/vnd.ms-excel.timelin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activaparquesyeventos.sharepoint.com/sites/EjecucinPresupuestal/Documentos compartidos/"/>
    </mc:Choice>
  </mc:AlternateContent>
  <xr:revisionPtr revIDLastSave="33" documentId="6_{1ACDF91F-4468-4A90-9D53-7096CD73E3B9}" xr6:coauthVersionLast="47" xr6:coauthVersionMax="47" xr10:uidLastSave="{900B71B2-B540-4744-BA34-60FD52EAD7D2}"/>
  <bookViews>
    <workbookView minimized="1" xWindow="7060" yWindow="5630" windowWidth="9600" windowHeight="4910" tabRatio="786" xr2:uid="{A699EBC8-1288-4444-BB0A-16DD70E56EE8}"/>
  </bookViews>
  <sheets>
    <sheet name="EJECUCIÓN GASTOS" sheetId="14" r:id="rId1"/>
    <sheet name="EJECUCIÓN INGRESOS" sheetId="7" r:id="rId2"/>
    <sheet name="TD Gastos" sheetId="21" r:id="rId3"/>
    <sheet name="TD Ingresos" sheetId="24" r:id="rId4"/>
    <sheet name="Rubros" sheetId="19" state="hidden" r:id="rId5"/>
    <sheet name="Fechas" sheetId="25" state="hidden" r:id="rId6"/>
  </sheets>
  <externalReferences>
    <externalReference r:id="rId7"/>
    <externalReference r:id="rId8"/>
  </externalReferences>
  <definedNames>
    <definedName name="_xlnm._FilterDatabase" localSheetId="0" hidden="1">'EJECUCIÓN GASTOS'!$A$13:$Z$83</definedName>
    <definedName name="_xlnm._FilterDatabase" localSheetId="1" hidden="1">'EJECUCIÓN INGRESOS'!$A$15:$G$31</definedName>
    <definedName name="_xlcn.WorksheetConnection_3.EjecuciónACTIVAIngresosygastos.xlsxTabla11" hidden="1">RubrosGastos[]</definedName>
    <definedName name="_xlcn.WorksheetConnection_EjecuciónACTIVAIngresosygastos.xlsxdias1" hidden="1">dias[]</definedName>
    <definedName name="_xlcn.WorksheetConnection_EjecuciónACTIVAIngresosygastos.xlsxRubrosIngresos1" hidden="1">RubrosIngresos[]</definedName>
    <definedName name="_xlnm.Print_Area" localSheetId="0">'EJECUCIÓN GASTOS'!$A$1:$P$83</definedName>
    <definedName name="_xlnm.Print_Area" localSheetId="1">'EJECUCIÓN INGRESOS'!$A$1:$H$31</definedName>
    <definedName name="Timeline_DÍAS">#N/A</definedName>
    <definedName name="Timeline_FECHA">#N/A</definedName>
  </definedNames>
  <calcPr calcId="191028"/>
  <pivotCaches>
    <pivotCache cacheId="10" r:id="rId9"/>
    <pivotCache cacheId="11" r:id="rId10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A2CB5862-8E78-49c6-8D9D-AF26E26ADB89}">
      <x15:timelineCachePivotCaches>
        <pivotCache cacheId="12" r:id="rId11"/>
        <pivotCache cacheId="13" r:id="rId12"/>
      </x15:timelineCachePivotCaches>
    </ext>
    <ext xmlns:x15="http://schemas.microsoft.com/office/spreadsheetml/2010/11/main" uri="{D0CA8CA8-9F24-4464-BF8E-62219DCF47F9}">
      <x15:timelineCacheRefs>
        <x15:timelineCacheRef r:id="rId13"/>
        <x15:timelineCacheRef r:id="rId14"/>
      </x15:timelineCacheRef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DP y RP_54d73bf1-802f-4480-9846-2f89bb5d68bb" name="CDP y RP" connection="Consulta - CDP y RP"/>
          <x15:modelTable id="Control de Pagos_cac228f4-b3ac-4a88-8b7e-e381ac93d18c" name="Control de Pagos" connection="Consulta - Control de Pagos"/>
          <x15:modelTable id="Consolidado Presupuesto_4d7f59c9-df75-4562-a68a-e8f22a36ac9e" name="Consolidado Presupuesto" connection="Consulta - Consolidado Presupuesto"/>
          <x15:modelTable id="Impuestos_1a44d002-0dfb-4f0c-8d04-ca4707335cea" name="Impuestos" connection="Consulta - Impuestos"/>
          <x15:modelTable id="Consolidado Presupuesto  2_23892043-5388-4474-ba51-ca9927f6ac40" name="Consolidado Presupuesto  2" connection="Consulta - Consolidado Presupuesto (2)"/>
          <x15:modelTable id="Ingresos_77ab9aa7-bf83-4fa7-89c7-d88cfef51f3d" name="Ingresos" connection="Consulta - Ingresos"/>
          <x15:modelTable id="Ingresos Presupuest_e6794b74-4fb0-48b0-bef7-2ef160d7e98c" name="Ingresos Presupuest" connection="Consulta - Ingresos Presupuest"/>
          <x15:modelTable id="Caja menor_5df9b9da-5c36-4e22-bb82-087ad452ab18" name="Caja menor" connection="Consulta - Caja menor"/>
          <x15:modelTable id="RubrosIngresos" name="RubrosIngresos" connection="WorksheetConnection_Ejecución ACTIVA (Ingresos y gastos).xlsx!RubrosIngresos"/>
          <x15:modelTable id="dias" name="dias" connection="WorksheetConnection_Ejecución ACTIVA (Ingresos y gastos).xlsx!dias"/>
          <x15:modelTable id="Tabla1" name="Tabla1" connection="WorksheetConnection_3. Ejecución ACTIVA (Ingresos y gastos).xlsx!Tabla1"/>
        </x15:modelTables>
        <x15:modelRelationships>
          <x15:modelRelationship fromTable="CDP y RP" fromColumn="CODIGO RUBRO" toTable="Tabla1" toColumn="RUBRO"/>
          <x15:modelRelationship fromTable="CDP y RP" fromColumn="FECHA RP" toTable="dias" toColumn="FECHA"/>
          <x15:modelRelationship fromTable="Control de Pagos" fromColumn="RUBRO" toTable="Tabla1" toColumn="RUBRO"/>
          <x15:modelRelationship fromTable="Control de Pagos" fromColumn="FECHA PAGO" toTable="dias" toColumn="FECHA"/>
          <x15:modelRelationship fromTable="Consolidado Presupuesto" fromColumn="CÓDIGO RUBRO" toTable="Tabla1" toColumn="RUBRO"/>
          <x15:modelRelationship fromTable="Impuestos" fromColumn="RUBRO PRESUPUESTAL" toTable="Tabla1" toColumn="RUBRO"/>
          <x15:modelRelationship fromTable="Impuestos" fromColumn="FECHA DE PAGO IMPUESTOS" toTable="dias" toColumn="FECHA"/>
          <x15:modelRelationship fromTable="Consolidado Presupuesto  2" fromColumn="CODIGO" toTable="Tabla1" toColumn="RUBRO"/>
          <x15:modelRelationship fromTable="Consolidado Presupuesto  2" fromColumn="FECHA RESOLUCIÓN" toTable="dias" toColumn="FECHA"/>
          <x15:modelRelationship fromTable="Ingresos" fromColumn="RUBRO" toTable="RubrosIngresos" toColumn="RUBRO INGRESO"/>
          <x15:modelRelationship fromTable="Ingresos" fromColumn="FECHA DE PAGO" toTable="dias" toColumn="FECHA"/>
          <x15:modelRelationship fromTable="Ingresos Presupuest" fromColumn="CODIGO" toTable="RubrosIngresos" toColumn="RUBRO INGRESO"/>
          <x15:modelRelationship fromTable="Ingresos Presupuest" fromColumn="FECHA RESOLUCIÓN" toTable="dias" toColumn="FECHA"/>
          <x15:modelRelationship fromTable="Caja menor" fromColumn="FECHA CAJA MENOR" toTable="dias" toColumn="FECHA"/>
          <x15:modelRelationship fromTable="Caja menor" fromColumn="RUBRO PRESUPUESTAL" toTable="Tabla1" toColumn="RUBRO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0" i="14" l="1"/>
  <c r="M7" i="14"/>
  <c r="Q56" i="14"/>
  <c r="P56" i="14"/>
  <c r="L43" i="14"/>
  <c r="F19" i="14" l="1"/>
  <c r="K59" i="14"/>
  <c r="L59" i="14"/>
  <c r="C57" i="14"/>
  <c r="D59" i="14"/>
  <c r="E59" i="14"/>
  <c r="F59" i="14"/>
  <c r="G59" i="14"/>
  <c r="H59" i="14" l="1"/>
  <c r="N59" i="14" l="1"/>
  <c r="M59" i="14"/>
  <c r="G31" i="7"/>
  <c r="K3" i="19" l="1"/>
  <c r="K4" i="19"/>
  <c r="K5" i="19"/>
  <c r="K6" i="19"/>
  <c r="K7" i="19"/>
  <c r="K8" i="19"/>
  <c r="K9" i="19"/>
  <c r="K2" i="19"/>
  <c r="G3" i="19"/>
  <c r="G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8" i="19"/>
  <c r="G59" i="19"/>
  <c r="G60" i="19"/>
  <c r="G61" i="19"/>
  <c r="G62" i="19"/>
  <c r="G63" i="19"/>
  <c r="G64" i="19"/>
  <c r="G65" i="19"/>
  <c r="G2" i="19"/>
  <c r="L72" i="14"/>
  <c r="L73" i="14"/>
  <c r="L71" i="14"/>
  <c r="L70" i="14"/>
  <c r="L69" i="14"/>
  <c r="L68" i="14"/>
  <c r="L65" i="14"/>
  <c r="G25" i="7" l="1"/>
  <c r="G24" i="7"/>
  <c r="G23" i="7"/>
  <c r="G29" i="7" l="1"/>
  <c r="G28" i="7" s="1"/>
  <c r="E28" i="7"/>
  <c r="E29" i="7"/>
  <c r="D29" i="7"/>
  <c r="D31" i="7"/>
  <c r="E31" i="7"/>
  <c r="E30" i="7" s="1"/>
  <c r="E24" i="7"/>
  <c r="E25" i="7"/>
  <c r="E26" i="7"/>
  <c r="E27" i="7"/>
  <c r="E23" i="7"/>
  <c r="E18" i="7"/>
  <c r="E17" i="7" s="1"/>
  <c r="D24" i="7"/>
  <c r="D25" i="7"/>
  <c r="D26" i="7"/>
  <c r="D27" i="7"/>
  <c r="D23" i="7"/>
  <c r="D18" i="7"/>
  <c r="G18" i="7"/>
  <c r="G30" i="7"/>
  <c r="D17" i="7" l="1"/>
  <c r="F18" i="7"/>
  <c r="D30" i="7"/>
  <c r="F31" i="7"/>
  <c r="D22" i="7"/>
  <c r="D21" i="7" s="1"/>
  <c r="D20" i="7" s="1"/>
  <c r="D19" i="7" s="1"/>
  <c r="F29" i="7"/>
  <c r="H29" i="7" s="1"/>
  <c r="D28" i="7"/>
  <c r="F28" i="7" s="1"/>
  <c r="H28" i="7" s="1"/>
  <c r="F27" i="7"/>
  <c r="E22" i="7"/>
  <c r="E21" i="7" s="1"/>
  <c r="E20" i="7" s="1"/>
  <c r="E19" i="7" s="1"/>
  <c r="G26" i="7"/>
  <c r="G27" i="7"/>
  <c r="G17" i="7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8" i="14"/>
  <c r="E57" i="14" s="1"/>
  <c r="E61" i="14"/>
  <c r="E62" i="14"/>
  <c r="E63" i="14"/>
  <c r="E64" i="14"/>
  <c r="E65" i="14"/>
  <c r="E68" i="14"/>
  <c r="E69" i="14"/>
  <c r="E70" i="14"/>
  <c r="E71" i="14"/>
  <c r="E72" i="14"/>
  <c r="E73" i="14"/>
  <c r="E75" i="14"/>
  <c r="E77" i="14"/>
  <c r="E79" i="14"/>
  <c r="E82" i="14"/>
  <c r="E83" i="14"/>
  <c r="E17" i="14"/>
  <c r="L64" i="14"/>
  <c r="O64" i="14" s="1"/>
  <c r="L63" i="14"/>
  <c r="L61" i="14"/>
  <c r="L58" i="14"/>
  <c r="L57" i="14" s="1"/>
  <c r="L53" i="14"/>
  <c r="L54" i="14"/>
  <c r="L50" i="14"/>
  <c r="L51" i="14"/>
  <c r="L49" i="14"/>
  <c r="L48" i="14"/>
  <c r="L46" i="14"/>
  <c r="L45" i="14"/>
  <c r="L44" i="14"/>
  <c r="L40" i="14"/>
  <c r="L41" i="14"/>
  <c r="L42" i="14"/>
  <c r="L39" i="14"/>
  <c r="G33" i="7" l="1"/>
  <c r="D16" i="7"/>
  <c r="E78" i="14"/>
  <c r="E76" i="14"/>
  <c r="E74" i="14"/>
  <c r="E80" i="14"/>
  <c r="E60" i="14"/>
  <c r="E38" i="14"/>
  <c r="E67" i="14"/>
  <c r="E81" i="14"/>
  <c r="L75" i="14"/>
  <c r="L77" i="14"/>
  <c r="L79" i="14"/>
  <c r="L82" i="14"/>
  <c r="L83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9" i="14"/>
  <c r="K40" i="14"/>
  <c r="K41" i="14"/>
  <c r="K42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8" i="14"/>
  <c r="K57" i="14" s="1"/>
  <c r="K61" i="14"/>
  <c r="K62" i="14"/>
  <c r="K63" i="14"/>
  <c r="K64" i="14"/>
  <c r="K65" i="14"/>
  <c r="K68" i="14"/>
  <c r="K69" i="14"/>
  <c r="K70" i="14"/>
  <c r="K71" i="14"/>
  <c r="K72" i="14"/>
  <c r="K73" i="14"/>
  <c r="K75" i="14"/>
  <c r="K77" i="14"/>
  <c r="K79" i="14"/>
  <c r="K82" i="14"/>
  <c r="K83" i="14"/>
  <c r="K17" i="14"/>
  <c r="C78" i="14"/>
  <c r="C80" i="14"/>
  <c r="C81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9" i="14"/>
  <c r="I40" i="14"/>
  <c r="I41" i="14"/>
  <c r="I42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8" i="14"/>
  <c r="I57" i="14" s="1"/>
  <c r="I61" i="14"/>
  <c r="I62" i="14"/>
  <c r="I63" i="14"/>
  <c r="I64" i="14"/>
  <c r="I65" i="14"/>
  <c r="I68" i="14"/>
  <c r="I69" i="14"/>
  <c r="I70" i="14"/>
  <c r="I71" i="14"/>
  <c r="I72" i="14"/>
  <c r="I73" i="14"/>
  <c r="I75" i="14"/>
  <c r="I77" i="14"/>
  <c r="I79" i="14"/>
  <c r="I82" i="14"/>
  <c r="I83" i="14"/>
  <c r="I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9" i="14"/>
  <c r="G40" i="14"/>
  <c r="G41" i="14"/>
  <c r="G42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8" i="14"/>
  <c r="G57" i="14" s="1"/>
  <c r="G61" i="14"/>
  <c r="G62" i="14"/>
  <c r="G63" i="14"/>
  <c r="G64" i="14"/>
  <c r="G65" i="14"/>
  <c r="G68" i="14"/>
  <c r="G69" i="14"/>
  <c r="G70" i="14"/>
  <c r="G71" i="14"/>
  <c r="G72" i="14"/>
  <c r="G73" i="14"/>
  <c r="G75" i="14"/>
  <c r="G77" i="14"/>
  <c r="G79" i="14"/>
  <c r="G82" i="14"/>
  <c r="G83" i="14"/>
  <c r="G17" i="14"/>
  <c r="F18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9" i="14"/>
  <c r="F40" i="14"/>
  <c r="F41" i="14"/>
  <c r="F42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8" i="14"/>
  <c r="F57" i="14" s="1"/>
  <c r="F61" i="14"/>
  <c r="F62" i="14"/>
  <c r="F63" i="14"/>
  <c r="F64" i="14"/>
  <c r="F65" i="14"/>
  <c r="F68" i="14"/>
  <c r="F69" i="14"/>
  <c r="F70" i="14"/>
  <c r="F71" i="14"/>
  <c r="F72" i="14"/>
  <c r="F73" i="14"/>
  <c r="F75" i="14"/>
  <c r="F77" i="14"/>
  <c r="F79" i="14"/>
  <c r="F82" i="14"/>
  <c r="F83" i="14"/>
  <c r="F17" i="14"/>
  <c r="D77" i="14"/>
  <c r="D39" i="14"/>
  <c r="D40" i="14"/>
  <c r="D41" i="14"/>
  <c r="D42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8" i="14"/>
  <c r="D57" i="14" s="1"/>
  <c r="D61" i="14"/>
  <c r="D62" i="14"/>
  <c r="D63" i="14"/>
  <c r="D64" i="14"/>
  <c r="D65" i="14"/>
  <c r="D68" i="14"/>
  <c r="D69" i="14"/>
  <c r="D70" i="14"/>
  <c r="D71" i="14"/>
  <c r="D72" i="14"/>
  <c r="D73" i="14"/>
  <c r="D75" i="14"/>
  <c r="D79" i="14"/>
  <c r="D82" i="14"/>
  <c r="D83" i="14"/>
  <c r="D60" i="14" l="1"/>
  <c r="H44" i="14"/>
  <c r="D43" i="14"/>
  <c r="L47" i="14"/>
  <c r="E37" i="14"/>
  <c r="E56" i="14"/>
  <c r="E66" i="14"/>
  <c r="L55" i="14"/>
  <c r="L52" i="14"/>
  <c r="L62" i="14"/>
  <c r="F76" i="14"/>
  <c r="L67" i="14"/>
  <c r="F74" i="14"/>
  <c r="I78" i="14"/>
  <c r="L74" i="14"/>
  <c r="I76" i="14"/>
  <c r="L76" i="14"/>
  <c r="D76" i="14"/>
  <c r="I74" i="14"/>
  <c r="L78" i="14"/>
  <c r="D78" i="14"/>
  <c r="G78" i="14"/>
  <c r="K78" i="14"/>
  <c r="L81" i="14"/>
  <c r="G76" i="14"/>
  <c r="K76" i="14"/>
  <c r="L80" i="14"/>
  <c r="G74" i="14"/>
  <c r="K74" i="14"/>
  <c r="D74" i="14"/>
  <c r="F78" i="14"/>
  <c r="H40" i="14"/>
  <c r="H83" i="14"/>
  <c r="H39" i="14"/>
  <c r="L38" i="14"/>
  <c r="K60" i="14"/>
  <c r="K43" i="14"/>
  <c r="K38" i="14"/>
  <c r="K80" i="14"/>
  <c r="K67" i="14"/>
  <c r="K81" i="14"/>
  <c r="F80" i="14"/>
  <c r="I38" i="14"/>
  <c r="I67" i="14"/>
  <c r="D81" i="14"/>
  <c r="G81" i="14"/>
  <c r="I43" i="14"/>
  <c r="I60" i="14"/>
  <c r="I80" i="14"/>
  <c r="F81" i="14"/>
  <c r="D80" i="14"/>
  <c r="I81" i="14"/>
  <c r="G80" i="14"/>
  <c r="H72" i="14"/>
  <c r="H68" i="14"/>
  <c r="H62" i="14"/>
  <c r="H54" i="14"/>
  <c r="H50" i="14"/>
  <c r="H46" i="14"/>
  <c r="H41" i="14"/>
  <c r="G38" i="14"/>
  <c r="H70" i="14"/>
  <c r="H64" i="14"/>
  <c r="H52" i="14"/>
  <c r="H48" i="14"/>
  <c r="H73" i="14"/>
  <c r="H63" i="14"/>
  <c r="H51" i="14"/>
  <c r="H47" i="14"/>
  <c r="H82" i="14"/>
  <c r="H42" i="14"/>
  <c r="G16" i="14"/>
  <c r="G60" i="14"/>
  <c r="H69" i="14"/>
  <c r="H55" i="14"/>
  <c r="G67" i="14"/>
  <c r="H71" i="14"/>
  <c r="H65" i="14"/>
  <c r="H61" i="14"/>
  <c r="H53" i="14"/>
  <c r="H49" i="14"/>
  <c r="H45" i="14"/>
  <c r="G43" i="14"/>
  <c r="H79" i="14"/>
  <c r="H77" i="14"/>
  <c r="H75" i="14"/>
  <c r="H58" i="14"/>
  <c r="F67" i="14"/>
  <c r="F60" i="14"/>
  <c r="F43" i="14"/>
  <c r="F38" i="14"/>
  <c r="F16" i="14"/>
  <c r="D67" i="14"/>
  <c r="D38" i="14"/>
  <c r="M72" i="14" l="1"/>
  <c r="N45" i="14"/>
  <c r="M73" i="14"/>
  <c r="J44" i="14"/>
  <c r="H57" i="14"/>
  <c r="M45" i="14"/>
  <c r="L60" i="14"/>
  <c r="K66" i="14"/>
  <c r="F66" i="14"/>
  <c r="D66" i="14"/>
  <c r="G66" i="14"/>
  <c r="I66" i="14"/>
  <c r="L66" i="14"/>
  <c r="J45" i="14"/>
  <c r="J69" i="14"/>
  <c r="J73" i="14"/>
  <c r="J46" i="14"/>
  <c r="J48" i="14"/>
  <c r="J54" i="14"/>
  <c r="J39" i="14"/>
  <c r="F56" i="14"/>
  <c r="J50" i="14"/>
  <c r="J62" i="14"/>
  <c r="I56" i="14"/>
  <c r="J83" i="14"/>
  <c r="J49" i="14"/>
  <c r="J64" i="14"/>
  <c r="J68" i="14"/>
  <c r="J53" i="14"/>
  <c r="J42" i="14"/>
  <c r="J47" i="14"/>
  <c r="J72" i="14"/>
  <c r="J40" i="14"/>
  <c r="D37" i="14"/>
  <c r="J61" i="14"/>
  <c r="J65" i="14"/>
  <c r="J70" i="14"/>
  <c r="H78" i="14"/>
  <c r="J51" i="14"/>
  <c r="G56" i="14"/>
  <c r="J52" i="14"/>
  <c r="D56" i="14"/>
  <c r="J55" i="14"/>
  <c r="J63" i="14"/>
  <c r="J41" i="14"/>
  <c r="K56" i="14"/>
  <c r="K37" i="14"/>
  <c r="I37" i="14"/>
  <c r="G37" i="14"/>
  <c r="H60" i="14"/>
  <c r="H81" i="14"/>
  <c r="H80" i="14"/>
  <c r="H38" i="14"/>
  <c r="J79" i="14"/>
  <c r="H74" i="14"/>
  <c r="J75" i="14"/>
  <c r="H43" i="14"/>
  <c r="J58" i="14"/>
  <c r="J57" i="14" s="1"/>
  <c r="H76" i="14"/>
  <c r="J77" i="14"/>
  <c r="J82" i="14"/>
  <c r="H67" i="14"/>
  <c r="J71" i="14"/>
  <c r="F37" i="14"/>
  <c r="H37" i="14" l="1"/>
  <c r="H56" i="14"/>
  <c r="H66" i="14"/>
  <c r="L37" i="14"/>
  <c r="O37" i="14" s="1"/>
  <c r="L56" i="14"/>
  <c r="J43" i="14"/>
  <c r="J78" i="14"/>
  <c r="J38" i="14"/>
  <c r="J67" i="14"/>
  <c r="J74" i="14"/>
  <c r="J76" i="14"/>
  <c r="G15" i="14"/>
  <c r="J60" i="14"/>
  <c r="F15" i="14"/>
  <c r="J80" i="14"/>
  <c r="J81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17" i="14"/>
  <c r="H17" i="14" s="1"/>
  <c r="D16" i="14" l="1"/>
  <c r="J66" i="14"/>
  <c r="J37" i="14"/>
  <c r="H27" i="14"/>
  <c r="H19" i="14"/>
  <c r="H35" i="14"/>
  <c r="H26" i="14"/>
  <c r="H18" i="14"/>
  <c r="H33" i="14"/>
  <c r="H25" i="14"/>
  <c r="H24" i="14"/>
  <c r="H31" i="14"/>
  <c r="H23" i="14"/>
  <c r="H30" i="14"/>
  <c r="H22" i="14"/>
  <c r="J56" i="14"/>
  <c r="H32" i="14"/>
  <c r="H29" i="14"/>
  <c r="H21" i="14"/>
  <c r="H34" i="14"/>
  <c r="H36" i="14"/>
  <c r="H28" i="14"/>
  <c r="H20" i="14"/>
  <c r="J34" i="14" l="1"/>
  <c r="J22" i="14"/>
  <c r="J26" i="14"/>
  <c r="J25" i="14"/>
  <c r="J21" i="14"/>
  <c r="J35" i="14"/>
  <c r="J29" i="14"/>
  <c r="J23" i="14"/>
  <c r="J19" i="14"/>
  <c r="J20" i="14"/>
  <c r="J24" i="14"/>
  <c r="D15" i="14"/>
  <c r="J17" i="14"/>
  <c r="J32" i="14"/>
  <c r="J28" i="14"/>
  <c r="J30" i="14"/>
  <c r="J36" i="14"/>
  <c r="J33" i="14"/>
  <c r="J31" i="14"/>
  <c r="J18" i="14"/>
  <c r="J2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17" i="14"/>
  <c r="C67" i="14" l="1"/>
  <c r="C74" i="14"/>
  <c r="M75" i="14" l="1"/>
  <c r="N75" i="14"/>
  <c r="C22" i="7"/>
  <c r="N74" i="14" l="1"/>
  <c r="M74" i="14"/>
  <c r="G22" i="7"/>
  <c r="N63" i="14" l="1"/>
  <c r="M63" i="14"/>
  <c r="N52" i="14"/>
  <c r="M52" i="14"/>
  <c r="N47" i="14"/>
  <c r="M47" i="14"/>
  <c r="N33" i="14"/>
  <c r="M33" i="14"/>
  <c r="N31" i="14"/>
  <c r="M31" i="14"/>
  <c r="N24" i="14"/>
  <c r="M24" i="14"/>
  <c r="N22" i="14"/>
  <c r="M22" i="14"/>
  <c r="E16" i="14"/>
  <c r="N61" i="14" l="1"/>
  <c r="N71" i="14"/>
  <c r="M50" i="14"/>
  <c r="N29" i="14"/>
  <c r="M48" i="14"/>
  <c r="M83" i="14"/>
  <c r="M53" i="14"/>
  <c r="M62" i="14"/>
  <c r="M27" i="14"/>
  <c r="M44" i="14"/>
  <c r="N48" i="14"/>
  <c r="N41" i="14"/>
  <c r="N50" i="14"/>
  <c r="M29" i="14"/>
  <c r="N44" i="14"/>
  <c r="N53" i="14"/>
  <c r="K16" i="14"/>
  <c r="M71" i="14"/>
  <c r="N83" i="14"/>
  <c r="M61" i="14"/>
  <c r="E15" i="14" l="1"/>
  <c r="M41" i="14"/>
  <c r="L16" i="14"/>
  <c r="N82" i="14"/>
  <c r="M82" i="14"/>
  <c r="N27" i="14" l="1"/>
  <c r="N62" i="14"/>
  <c r="K15" i="14"/>
  <c r="L15" i="14"/>
  <c r="Z26" i="14" s="1"/>
  <c r="N80" i="14"/>
  <c r="M80" i="14"/>
  <c r="N81" i="14"/>
  <c r="M81" i="14"/>
  <c r="G19" i="7" l="1"/>
  <c r="G16" i="7" s="1"/>
  <c r="G21" i="7" l="1"/>
  <c r="G20" i="7" s="1"/>
  <c r="F30" i="7" l="1"/>
  <c r="F26" i="7"/>
  <c r="H26" i="7" s="1"/>
  <c r="F25" i="7"/>
  <c r="F24" i="7"/>
  <c r="C21" i="7" l="1"/>
  <c r="F23" i="7"/>
  <c r="F22" i="7" s="1"/>
  <c r="F21" i="7" s="1"/>
  <c r="F20" i="7" s="1"/>
  <c r="F19" i="7" s="1"/>
  <c r="H22" i="7" l="1"/>
  <c r="C20" i="7"/>
  <c r="H21" i="7"/>
  <c r="H27" i="7"/>
  <c r="H20" i="7" l="1"/>
  <c r="C19" i="7"/>
  <c r="E16" i="7" l="1"/>
  <c r="H19" i="7"/>
  <c r="H25" i="7"/>
  <c r="H24" i="7"/>
  <c r="H18" i="7" l="1"/>
  <c r="F17" i="7"/>
  <c r="F16" i="7" s="1"/>
  <c r="H23" i="7"/>
  <c r="C30" i="7" l="1"/>
  <c r="C17" i="7" l="1"/>
  <c r="C16" i="7" s="1"/>
  <c r="H31" i="7" l="1"/>
  <c r="H17" i="7" l="1"/>
  <c r="H30" i="7"/>
  <c r="H16" i="7"/>
  <c r="N42" i="14" l="1"/>
  <c r="M42" i="14"/>
  <c r="M18" i="14" l="1"/>
  <c r="C38" i="14"/>
  <c r="M69" i="14"/>
  <c r="N69" i="14"/>
  <c r="N40" i="14"/>
  <c r="M40" i="14"/>
  <c r="N20" i="14"/>
  <c r="M20" i="14"/>
  <c r="M36" i="14"/>
  <c r="N36" i="14"/>
  <c r="N35" i="14"/>
  <c r="M35" i="14"/>
  <c r="N21" i="14"/>
  <c r="M21" i="14"/>
  <c r="N55" i="14"/>
  <c r="M55" i="14"/>
  <c r="N26" i="14"/>
  <c r="M26" i="14"/>
  <c r="N19" i="14"/>
  <c r="M19" i="14"/>
  <c r="N28" i="14"/>
  <c r="M28" i="14"/>
  <c r="N30" i="14"/>
  <c r="M30" i="14"/>
  <c r="M65" i="14"/>
  <c r="N65" i="14"/>
  <c r="C60" i="14"/>
  <c r="N18" i="14"/>
  <c r="N54" i="14"/>
  <c r="M54" i="14"/>
  <c r="N70" i="14"/>
  <c r="M70" i="14"/>
  <c r="N32" i="14"/>
  <c r="M32" i="14"/>
  <c r="N34" i="14"/>
  <c r="M34" i="14"/>
  <c r="N23" i="14"/>
  <c r="M23" i="14"/>
  <c r="N64" i="14" l="1"/>
  <c r="M64" i="14"/>
  <c r="M58" i="14"/>
  <c r="M57" i="14" s="1"/>
  <c r="N58" i="14"/>
  <c r="N57" i="14" s="1"/>
  <c r="N68" i="14"/>
  <c r="M68" i="14"/>
  <c r="M17" i="14"/>
  <c r="N17" i="14"/>
  <c r="N39" i="14"/>
  <c r="M39" i="14"/>
  <c r="N46" i="14"/>
  <c r="M46" i="14"/>
  <c r="M79" i="14"/>
  <c r="N79" i="14"/>
  <c r="C56" i="14"/>
  <c r="N38" i="14" l="1"/>
  <c r="M38" i="14"/>
  <c r="M60" i="14"/>
  <c r="N60" i="14"/>
  <c r="N67" i="14"/>
  <c r="M67" i="14"/>
  <c r="N78" i="14"/>
  <c r="M78" i="14"/>
  <c r="N56" i="14" l="1"/>
  <c r="M56" i="14"/>
  <c r="C76" i="14" l="1"/>
  <c r="C66" i="14" l="1"/>
  <c r="N77" i="14"/>
  <c r="M77" i="14"/>
  <c r="M76" i="14" l="1"/>
  <c r="N76" i="14"/>
  <c r="N66" i="14" l="1"/>
  <c r="M66" i="14"/>
  <c r="N51" i="14" l="1"/>
  <c r="M51" i="14"/>
  <c r="C43" i="14" l="1"/>
  <c r="C16" i="14"/>
  <c r="C37" i="14" l="1"/>
  <c r="C15" i="14" s="1"/>
  <c r="I16" i="14"/>
  <c r="N25" i="14"/>
  <c r="M25" i="14"/>
  <c r="H16" i="14"/>
  <c r="M49" i="14"/>
  <c r="N49" i="14"/>
  <c r="H15" i="14" l="1"/>
  <c r="I15" i="14"/>
  <c r="J16" i="14"/>
  <c r="M16" i="14"/>
  <c r="N16" i="14"/>
  <c r="N43" i="14"/>
  <c r="M43" i="14"/>
  <c r="H14" i="14" l="1"/>
  <c r="H84" i="14" s="1"/>
  <c r="H12" i="14"/>
  <c r="J15" i="14"/>
  <c r="M37" i="14"/>
  <c r="N37" i="14"/>
  <c r="J14" i="14" l="1"/>
  <c r="N15" i="14"/>
  <c r="M15" i="1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BE2DB0A-0787-44AC-B6AC-9C09791691DF}" name="Consulta - Caja menor" description="Conexión a la consulta 'Caja menor' en el libro." type="100" refreshedVersion="8" minRefreshableVersion="5">
    <extLst>
      <ext xmlns:x15="http://schemas.microsoft.com/office/spreadsheetml/2010/11/main" uri="{DE250136-89BD-433C-8126-D09CA5730AF9}">
        <x15:connection id="8e6a5201-6d55-4fb2-afe5-15a1de812406"/>
      </ext>
    </extLst>
  </connection>
  <connection id="2" xr16:uid="{89C61D2C-1C3A-4668-8BD8-FBE1EAA4A171}" name="Consulta - CDP y RP" description="Conexión a la consulta 'CDP y RP' en el libro." type="100" refreshedVersion="8" minRefreshableVersion="5">
    <extLst>
      <ext xmlns:x15="http://schemas.microsoft.com/office/spreadsheetml/2010/11/main" uri="{DE250136-89BD-433C-8126-D09CA5730AF9}">
        <x15:connection id="5ee006fe-ea04-47fa-9912-655650c8cb3e"/>
      </ext>
    </extLst>
  </connection>
  <connection id="3" xr16:uid="{40DF7B2F-189B-45F0-BE1C-4C678DEF7E67}" name="Consulta - Consolidado Presupuesto" description="Conexión a la consulta 'Consolidado Presupuesto' en el libro." type="100" refreshedVersion="8" minRefreshableVersion="5">
    <extLst>
      <ext xmlns:x15="http://schemas.microsoft.com/office/spreadsheetml/2010/11/main" uri="{DE250136-89BD-433C-8126-D09CA5730AF9}">
        <x15:connection id="303fa686-044d-4bdf-bfab-ddba4f105f5c"/>
      </ext>
    </extLst>
  </connection>
  <connection id="4" xr16:uid="{BF0FB290-440A-414B-975A-7CE018228833}" name="Consulta - Consolidado Presupuesto (2)" description="Conexión a la consulta 'Consolidado Presupuesto (2)' en el libro." type="100" refreshedVersion="8" minRefreshableVersion="5">
    <extLst>
      <ext xmlns:x15="http://schemas.microsoft.com/office/spreadsheetml/2010/11/main" uri="{DE250136-89BD-433C-8126-D09CA5730AF9}">
        <x15:connection id="2ae4747a-1094-4d79-b1e8-01e756bb6f83"/>
      </ext>
    </extLst>
  </connection>
  <connection id="5" xr16:uid="{6321BF1E-CEB8-4552-93C2-20119D7FC5A4}" name="Consulta - Control de Pagos" description="Conexión a la consulta 'Control de Pagos' en el libro." type="100" refreshedVersion="8" minRefreshableVersion="5">
    <extLst>
      <ext xmlns:x15="http://schemas.microsoft.com/office/spreadsheetml/2010/11/main" uri="{DE250136-89BD-433C-8126-D09CA5730AF9}">
        <x15:connection id="4aadf573-3481-47a9-a8e3-0685eb87d065"/>
      </ext>
    </extLst>
  </connection>
  <connection id="6" xr16:uid="{BB25A9BE-4266-4C6F-A68A-EC29C95C1D34}" name="Consulta - Impuestos" description="Conexión a la consulta 'Impuestos' en el libro." type="100" refreshedVersion="8" minRefreshableVersion="5">
    <extLst>
      <ext xmlns:x15="http://schemas.microsoft.com/office/spreadsheetml/2010/11/main" uri="{DE250136-89BD-433C-8126-D09CA5730AF9}">
        <x15:connection id="7418a0af-5296-41fe-9fb3-64ca134080f2"/>
      </ext>
    </extLst>
  </connection>
  <connection id="7" xr16:uid="{B926F0EA-3EE4-4585-BCD2-98E547818E58}" name="Consulta - Ingresos" description="Conexión a la consulta 'Ingresos' en el libro." type="100" refreshedVersion="8" minRefreshableVersion="5">
    <extLst>
      <ext xmlns:x15="http://schemas.microsoft.com/office/spreadsheetml/2010/11/main" uri="{DE250136-89BD-433C-8126-D09CA5730AF9}">
        <x15:connection id="31e1b5f9-f4ef-43e7-9422-266f97b46c88"/>
      </ext>
    </extLst>
  </connection>
  <connection id="8" xr16:uid="{26056990-155B-43C0-8C06-A0D5C8B02475}" name="Consulta - Ingresos Presupuest" description="Conexión a la consulta 'Ingresos Presupuest' en el libro." type="100" refreshedVersion="8" minRefreshableVersion="5">
    <extLst>
      <ext xmlns:x15="http://schemas.microsoft.com/office/spreadsheetml/2010/11/main" uri="{DE250136-89BD-433C-8126-D09CA5730AF9}">
        <x15:connection id="fd0693f3-e705-4491-9deb-ad624136814e"/>
      </ext>
    </extLst>
  </connection>
  <connection id="9" xr16:uid="{92B04982-7483-4F2E-AE75-3D49E061B498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0" xr16:uid="{73BD08EC-F230-4C3D-8729-468DC3E6AE32}" name="WorksheetConnection_3. Ejecución ACTIVA (Ingresos y gastos).xlsx!Tabla1" type="102" refreshedVersion="8" minRefreshableVersion="5">
    <extLst>
      <ext xmlns:x15="http://schemas.microsoft.com/office/spreadsheetml/2010/11/main" uri="{DE250136-89BD-433C-8126-D09CA5730AF9}">
        <x15:connection id="Tabla1">
          <x15:rangePr sourceName="_xlcn.WorksheetConnection_3.EjecuciónACTIVAIngresosygastos.xlsxTabla11"/>
        </x15:connection>
      </ext>
    </extLst>
  </connection>
  <connection id="11" xr16:uid="{9CD7FF6D-3456-49EB-AF10-01EED2C48E38}" name="WorksheetConnection_Ejecución ACTIVA (Ingresos y gastos).xlsx!dias" type="102" refreshedVersion="8" minRefreshableVersion="5">
    <extLst>
      <ext xmlns:x15="http://schemas.microsoft.com/office/spreadsheetml/2010/11/main" uri="{DE250136-89BD-433C-8126-D09CA5730AF9}">
        <x15:connection id="dias">
          <x15:rangePr sourceName="_xlcn.WorksheetConnection_EjecuciónACTIVAIngresosygastos.xlsxdias1"/>
        </x15:connection>
      </ext>
    </extLst>
  </connection>
  <connection id="12" xr16:uid="{4BE511AB-4F8A-4B27-B04C-8DFFC3873E05}" name="WorksheetConnection_Ejecución ACTIVA (Ingresos y gastos).xlsx!RubrosIngresos" type="102" refreshedVersion="8" minRefreshableVersion="5">
    <extLst>
      <ext xmlns:x15="http://schemas.microsoft.com/office/spreadsheetml/2010/11/main" uri="{DE250136-89BD-433C-8126-D09CA5730AF9}">
        <x15:connection id="RubrosIngresos">
          <x15:rangePr sourceName="_xlcn.WorksheetConnection_EjecuciónACTIVAIngresosygastos.xlsxRubrosIngresos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">
    <s v="ThisWorkbookDataModel"/>
    <s v="{[Ingresos].[ESTADO].&amp;[PAGO],[Ingresos].[ESTADO].&amp;[PAGADO],[Ingresos].[ESTADO].&amp;[PAGO PARCIAL]}"/>
    <s v="{[Control de Pagos].[PAGO].&amp;[OK]}"/>
  </metadataStrings>
  <mdxMetadata count="2">
    <mdx n="0" f="s">
      <ms ns="1" c="0"/>
    </mdx>
    <mdx n="0" f="s">
      <ms ns="2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<sst xmlns="http://schemas.openxmlformats.org/spreadsheetml/2006/main" count="640" uniqueCount="249">
  <si>
    <t>EMPRESA DE PARQUES Y EVENTOS DE ANTIOQUIA - ACTIVA</t>
  </si>
  <si>
    <t>EJECUCIÓN PRESUPUESTAL DE GASTOS</t>
  </si>
  <si>
    <t>RUBRO PRESUPUESTAL</t>
  </si>
  <si>
    <t>DESCRIPCION</t>
  </si>
  <si>
    <t>PRESUPUESTO INICIAL</t>
  </si>
  <si>
    <t>ADICIONES</t>
  </si>
  <si>
    <t>REDUCCIONES</t>
  </si>
  <si>
    <t>CONTRACRÉDITO</t>
  </si>
  <si>
    <t>CREDITO</t>
  </si>
  <si>
    <t>PRESUPUESTO ACTUAL</t>
  </si>
  <si>
    <t>REVISIÓN</t>
  </si>
  <si>
    <t xml:space="preserve">COMPROMISO </t>
  </si>
  <si>
    <t>PAGOS</t>
  </si>
  <si>
    <t>%EJEC. COMP</t>
  </si>
  <si>
    <t>%EJEC. PAGOS</t>
  </si>
  <si>
    <t>0</t>
  </si>
  <si>
    <t>GASTOS</t>
  </si>
  <si>
    <t>GASTOS PERSONAL</t>
  </si>
  <si>
    <t>2.1.1.01.01.001.01</t>
  </si>
  <si>
    <t>Sueldo básico</t>
  </si>
  <si>
    <t>2.1.1.01.01.001.06</t>
  </si>
  <si>
    <t>Prima de servicio</t>
  </si>
  <si>
    <t>2.1.1.01.01.001.07</t>
  </si>
  <si>
    <t>Bonificación por servicios prestados</t>
  </si>
  <si>
    <t>2.1.1.01.01.001.08.01</t>
  </si>
  <si>
    <t>Prima de navidad</t>
  </si>
  <si>
    <t>2.1.1.01.01.001.08.02</t>
  </si>
  <si>
    <t>Prima de vacaciones</t>
  </si>
  <si>
    <t>T-2.1.1.01.02.001</t>
  </si>
  <si>
    <t>Aportes a la seguridad social en pensiones</t>
  </si>
  <si>
    <t>2.1.1.01.02.001</t>
  </si>
  <si>
    <t>T-2.1.1.01.02.002</t>
  </si>
  <si>
    <t>Aportes a la seguridad social en salud</t>
  </si>
  <si>
    <t>2.1.1.01.02.002</t>
  </si>
  <si>
    <t>2.1.1.01.02.003</t>
  </si>
  <si>
    <t>Aportes de cesantías</t>
  </si>
  <si>
    <t>T-2.1.1.01.02.004</t>
  </si>
  <si>
    <t>Aportes a cajas de compensación familiar</t>
  </si>
  <si>
    <t>2.1.1.01.02.004</t>
  </si>
  <si>
    <t>T-2.1.1.01.02.005</t>
  </si>
  <si>
    <t>Aportes generales al sistema de riesgos laborales</t>
  </si>
  <si>
    <t>2.1.1.01.02.005</t>
  </si>
  <si>
    <t>T-2.1.1.01.02.006</t>
  </si>
  <si>
    <t>Aportes al ICBF</t>
  </si>
  <si>
    <t>2.1.1.01.02.006</t>
  </si>
  <si>
    <t>T-2.1.1.01.02.007</t>
  </si>
  <si>
    <t>Aportes al SENA</t>
  </si>
  <si>
    <t>2.1.1.01.02.007</t>
  </si>
  <si>
    <t>2.1.1.01.03.001.01</t>
  </si>
  <si>
    <t>Vacaciones</t>
  </si>
  <si>
    <t>2.1.1.01.03.001.03</t>
  </si>
  <si>
    <t>Bonificación especial de recreación</t>
  </si>
  <si>
    <t>GASTOS GENERALES</t>
  </si>
  <si>
    <t>2.1.2.02.01</t>
  </si>
  <si>
    <t>Materiales y suministros</t>
  </si>
  <si>
    <t>2.1.2.02.01.001</t>
  </si>
  <si>
    <t>Minerales; electricidad, gas y agua</t>
  </si>
  <si>
    <t>2.1.2.02.01.003</t>
  </si>
  <si>
    <t>Otros bienes transportables (excepto productos métalicos, maquinaria y equipo)</t>
  </si>
  <si>
    <t>P-2.1.2.02.01.004</t>
  </si>
  <si>
    <t>Productos metálicos y paquetes de software</t>
  </si>
  <si>
    <t>2.1.2.02.01.004</t>
  </si>
  <si>
    <t>2.1.2.02.02</t>
  </si>
  <si>
    <t>Adquisición de servicios</t>
  </si>
  <si>
    <t>2.1.2.02.02.005</t>
  </si>
  <si>
    <t>Construcción y Servicios de la construcción</t>
  </si>
  <si>
    <t>P-2.1.2.02.02.006</t>
  </si>
  <si>
    <t>Servicios de alojamiento; servicios de suministro de comidas y bebidas; servicios de transporte; y servicios de distribución de electricidad, gas y agua</t>
  </si>
  <si>
    <t>2.1.2.02.02.006</t>
  </si>
  <si>
    <t>T-2.1.2.02.02.007</t>
  </si>
  <si>
    <t>Servicios financieros y servicios conexos, servicios inmobiliarios y servicios de leasing</t>
  </si>
  <si>
    <t>P-2.1.2.02.02.007</t>
  </si>
  <si>
    <t>2.1.2.02.02.007</t>
  </si>
  <si>
    <t>P-2.1.2.02.02.008</t>
  </si>
  <si>
    <t xml:space="preserve">Servicios prestados a las empresas y servicios de producción </t>
  </si>
  <si>
    <t>2.1.2.02.02.008</t>
  </si>
  <si>
    <t>T-2.1.2.02.02.009</t>
  </si>
  <si>
    <t>Servicios para la comunidad, sociales y personales</t>
  </si>
  <si>
    <t>P-2.1.2.02.02.009</t>
  </si>
  <si>
    <t>2.1.2.02.02.009</t>
  </si>
  <si>
    <t>2.1.2.02.02.010</t>
  </si>
  <si>
    <t>Viáticos de los funcionarios en comisión</t>
  </si>
  <si>
    <t>2.4.5</t>
  </si>
  <si>
    <t>Gastos de comercialización y producción</t>
  </si>
  <si>
    <t>2.4.5.01</t>
  </si>
  <si>
    <t>2.4.5.01.03</t>
  </si>
  <si>
    <t>Otros bienes transportables (excepto productos metálicos, maquinaria y equipo)</t>
  </si>
  <si>
    <t>2.4.5.01.02</t>
  </si>
  <si>
    <t>Productos alimenticios, bebidas y tabaco:textiles, prendas de vestir y productos de cuero</t>
  </si>
  <si>
    <t>2.4.5.02</t>
  </si>
  <si>
    <t>2.4.5.02.06</t>
  </si>
  <si>
    <t>T-2.4.5.02.08</t>
  </si>
  <si>
    <t>P-2.4.5.02.08</t>
  </si>
  <si>
    <t>2.4.5.02.08</t>
  </si>
  <si>
    <t>2.4.5.02.09</t>
  </si>
  <si>
    <t>2.1.8</t>
  </si>
  <si>
    <t>Gastos por tributos, multas, sanciones e intereses de mora</t>
  </si>
  <si>
    <t>2.1.8.01</t>
  </si>
  <si>
    <t>Impuestos</t>
  </si>
  <si>
    <t>2.1.8.01.01</t>
  </si>
  <si>
    <t>Impuesto sobre la renta y complementarios</t>
  </si>
  <si>
    <t>2.1.8.01.09</t>
  </si>
  <si>
    <t>Impuesto nacional del consumo (IVA )</t>
  </si>
  <si>
    <t>2.1.8.01.14</t>
  </si>
  <si>
    <t>Gravamen a los movimientos financieros</t>
  </si>
  <si>
    <t>2.1.8.01.53</t>
  </si>
  <si>
    <t>Impuesto de registro</t>
  </si>
  <si>
    <t>2.1.8.01.54</t>
  </si>
  <si>
    <t>Impuesto de industria y comercio</t>
  </si>
  <si>
    <t>2.1.8.01.64</t>
  </si>
  <si>
    <t>Impuesto sobre las ventas</t>
  </si>
  <si>
    <t>2.1.8.02</t>
  </si>
  <si>
    <t>Estampillas</t>
  </si>
  <si>
    <t>2.1.8.03</t>
  </si>
  <si>
    <t>Tasas y derechos administrativos</t>
  </si>
  <si>
    <t>2.1.8.04</t>
  </si>
  <si>
    <t>Contribuciones</t>
  </si>
  <si>
    <t>2.1.8.04.01</t>
  </si>
  <si>
    <t>Cuota de fiscalización</t>
  </si>
  <si>
    <t>2.1.8.05</t>
  </si>
  <si>
    <t>Multas, sanciones e intereses de mora</t>
  </si>
  <si>
    <t>2.1.8.05.01</t>
  </si>
  <si>
    <t>Multas y sanciones</t>
  </si>
  <si>
    <t>2.1.8.05.01.004</t>
  </si>
  <si>
    <t>Sanciones administrativas</t>
  </si>
  <si>
    <t>2.1.8.05.02</t>
  </si>
  <si>
    <t>Intereses de mora</t>
  </si>
  <si>
    <t>EJECUCIÓN PRESUPUESTAL DE INGRESOS</t>
  </si>
  <si>
    <t>Codigo</t>
  </si>
  <si>
    <t>APROPIACIÓN INICIAL</t>
  </si>
  <si>
    <t>DISMINUCIONES</t>
  </si>
  <si>
    <t>APROPIACIÓN DEFINITIVA</t>
  </si>
  <si>
    <t>TOTAL RECAUDO</t>
  </si>
  <si>
    <t>% EJECUCIÓN</t>
  </si>
  <si>
    <t>Disponibilidad Inicial</t>
  </si>
  <si>
    <t>1.0.02</t>
  </si>
  <si>
    <t>Bancos</t>
  </si>
  <si>
    <t>Ingresos Corrientes</t>
  </si>
  <si>
    <t>1.1.02.05</t>
  </si>
  <si>
    <t>Venta de bienes y servicios</t>
  </si>
  <si>
    <t>1.1.02.05.001</t>
  </si>
  <si>
    <t>Ventas de establecimientos de mercado</t>
  </si>
  <si>
    <t>1.1.02.05.001.08</t>
  </si>
  <si>
    <t xml:space="preserve">Contratos de eventos </t>
  </si>
  <si>
    <t>1.1.02.05.001.08.1</t>
  </si>
  <si>
    <t>Recurso administrar</t>
  </si>
  <si>
    <t>1.1.02.05.001.08.2</t>
  </si>
  <si>
    <t>Honorarios</t>
  </si>
  <si>
    <t>1.1.02.05.001.08.3</t>
  </si>
  <si>
    <t>Prestación de servicios</t>
  </si>
  <si>
    <t>1.1.02.05.001.08.4</t>
  </si>
  <si>
    <t>Eventos propios</t>
  </si>
  <si>
    <t>1.1.02.05.001.08.5</t>
  </si>
  <si>
    <t>Explotación marca Antioquia es Mágica</t>
  </si>
  <si>
    <t>Excedentes financieros</t>
  </si>
  <si>
    <t>1.2.02.02</t>
  </si>
  <si>
    <t>Rendimientos financieros</t>
  </si>
  <si>
    <t>1.2.05.02</t>
  </si>
  <si>
    <t>Depósitos-(rendimientos financieros)</t>
  </si>
  <si>
    <t>PAGO</t>
  </si>
  <si>
    <t>OK</t>
  </si>
  <si>
    <t>Etiquetas de fila</t>
  </si>
  <si>
    <t>Suma de Adicion2</t>
  </si>
  <si>
    <t>Suma de CONTRA CRÉDITO</t>
  </si>
  <si>
    <t>Suma de CRÉDITO</t>
  </si>
  <si>
    <t>Suma de PRESUPUESTO DEFINITIVO</t>
  </si>
  <si>
    <t>Suma de VALOR</t>
  </si>
  <si>
    <t>Suma de OPs pagadas</t>
  </si>
  <si>
    <t>Suma de PAGO</t>
  </si>
  <si>
    <t>CAJA MENOR</t>
  </si>
  <si>
    <t>Suma de Reducción</t>
  </si>
  <si>
    <t>Total general</t>
  </si>
  <si>
    <t>ESTADO</t>
  </si>
  <si>
    <t>(Varios elementos)</t>
  </si>
  <si>
    <t>Suma de Valor total factura</t>
  </si>
  <si>
    <t>Suma de Adición y Ptto Inicial</t>
  </si>
  <si>
    <t>Suma de REDUCCIÓN</t>
  </si>
  <si>
    <t>Suma de VALOR DESEMBOLSADO</t>
  </si>
  <si>
    <t>Suma de Honorarios y otro</t>
  </si>
  <si>
    <t>RUBRO</t>
  </si>
  <si>
    <t>Columna1</t>
  </si>
  <si>
    <t>RUBRO INGRESO</t>
  </si>
  <si>
    <t>Descripción1</t>
  </si>
  <si>
    <t>Descripción2</t>
  </si>
  <si>
    <t>DESCRIPCIÓN</t>
  </si>
  <si>
    <t>Rubro macro</t>
  </si>
  <si>
    <t>Rubro macro2</t>
  </si>
  <si>
    <t>Ppto Inicial Ingresos</t>
  </si>
  <si>
    <t>Compromiso</t>
  </si>
  <si>
    <t>Gastos Personal</t>
  </si>
  <si>
    <t>A. GASTOS PERSONAL</t>
  </si>
  <si>
    <t>B. GASTOS GENERALES</t>
  </si>
  <si>
    <t>C. GASTOS DE COMERCIALIZACIÓN Y PRODUCCIÓN</t>
  </si>
  <si>
    <t>D. GASTOS POR TRIBUTOS, MULTAS, SANCIONES E INTERESES DE MORA</t>
  </si>
  <si>
    <t>2.1.1.01.02.003.02</t>
  </si>
  <si>
    <t>Gastos Generales</t>
  </si>
  <si>
    <t>2.1.2.01.01.004.01.01.02</t>
  </si>
  <si>
    <t>Muebles del tipo utilizado en la oficina</t>
  </si>
  <si>
    <t>2.1.2.02.01.003.01</t>
  </si>
  <si>
    <t xml:space="preserve">Lubricantes y combustibles </t>
  </si>
  <si>
    <t>2.1.2.02.01.003.02</t>
  </si>
  <si>
    <t xml:space="preserve">Papelería y útiles de oficina </t>
  </si>
  <si>
    <t>2.1.2.02.01.003.03</t>
  </si>
  <si>
    <t xml:space="preserve">Elementos de aseo y cafetería </t>
  </si>
  <si>
    <t>2.1.2.02.01.003.04</t>
  </si>
  <si>
    <t>operación logistica ACTIVA</t>
  </si>
  <si>
    <t>2.1.2.02.01.004.01</t>
  </si>
  <si>
    <t xml:space="preserve">Software (aplicativos) </t>
  </si>
  <si>
    <t>2.1.2.02.02.006.01</t>
  </si>
  <si>
    <t xml:space="preserve">Acueducto y energía </t>
  </si>
  <si>
    <t>2.1.2.02.02.006.02</t>
  </si>
  <si>
    <t>Servicio de transporte pasajeros</t>
  </si>
  <si>
    <t>2.1.2.02.02.006.03</t>
  </si>
  <si>
    <t>Alimentación (operación logisitca activa)</t>
  </si>
  <si>
    <t>2.1.2.02.02.007.01</t>
  </si>
  <si>
    <t>Alquiler equipos de computo</t>
  </si>
  <si>
    <t>2.1.2.02.02.007.02</t>
  </si>
  <si>
    <t xml:space="preserve">Alquiler vehículo </t>
  </si>
  <si>
    <t>2.1.2.02.02.007.03</t>
  </si>
  <si>
    <t>Arrendamiento inmueble</t>
  </si>
  <si>
    <t>2.1.2.02.02.007.04</t>
  </si>
  <si>
    <t>Seguros y polizas</t>
  </si>
  <si>
    <t>2.1.2.02.02.008.01</t>
  </si>
  <si>
    <t>Telecomunicaciones</t>
  </si>
  <si>
    <t>2.1.2.02.02.008.02</t>
  </si>
  <si>
    <t>Internet</t>
  </si>
  <si>
    <t>2.1.2.02.02.008.03</t>
  </si>
  <si>
    <t xml:space="preserve">Servicios generales de aseo y cafetería </t>
  </si>
  <si>
    <t>2.1.2.02.02.008.04</t>
  </si>
  <si>
    <t>Mantenimiento- (red electrica y datos)</t>
  </si>
  <si>
    <t>2.1.2.02.02.008.05</t>
  </si>
  <si>
    <t>Reparaciones-infraestructura fisica</t>
  </si>
  <si>
    <t>2.1.2.02.02.008.06</t>
  </si>
  <si>
    <t xml:space="preserve">Publicidad y propaganda </t>
  </si>
  <si>
    <t>2.1.2.02.02.008.07</t>
  </si>
  <si>
    <t xml:space="preserve">Almacenamiento y custodia documental </t>
  </si>
  <si>
    <t>2.1.2.02.02.009.01</t>
  </si>
  <si>
    <t xml:space="preserve">Bienestar laboral </t>
  </si>
  <si>
    <t>2.1.2.02.02.009.02</t>
  </si>
  <si>
    <t xml:space="preserve">Salud ocupacional </t>
  </si>
  <si>
    <t>2.1.2.02.02.009.03</t>
  </si>
  <si>
    <t xml:space="preserve">Capacitación </t>
  </si>
  <si>
    <t>2.1.2.02.02.009.04</t>
  </si>
  <si>
    <t>2.1.2.02.02.010.01</t>
  </si>
  <si>
    <t>2.1.5.02.08</t>
  </si>
  <si>
    <t>2.1.8.01.05</t>
  </si>
  <si>
    <t>Impuesto al patrimonio (Ley 1943 de 2018)</t>
  </si>
  <si>
    <t>2.1.8.01.12</t>
  </si>
  <si>
    <t>FECHA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</si>
</sst>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_(* #,##0.00_);_(* \(#,##0.00\);_(* &quot;-&quot;??_);_(@_)"/>
    <numFmt numFmtId="166" formatCode="#,##0_-;#,##0\-"/>
    <numFmt numFmtId="167" formatCode="#,##0_ ;[Red]\-#,##0\ "/>
    <numFmt numFmtId="168" formatCode="_-&quot;$&quot;\ * #,##0_-;\-&quot;$&quot;\ * #,##0_-;_-&quot;$&quot;\ * &quot;-&quot;??_-;_-@_-"/>
    <numFmt numFmtId="169" formatCode="0.0%"/>
    <numFmt numFmtId="170" formatCode="&quot;$&quot;\ #,##0"/>
  </numFmts>
  <fonts count="1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u/>
      <sz val="11"/>
      <name val="Arial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000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4" fillId="0" borderId="0" applyFont="0" applyFill="0" applyBorder="0" applyAlignment="0" applyProtection="0"/>
    <xf numFmtId="0" fontId="4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</cellStyleXfs>
  <cellXfs count="103">
    <xf numFmtId="0" fontId="0" fillId="0" borderId="0" xfId="0"/>
    <xf numFmtId="0" fontId="5" fillId="0" borderId="3" xfId="0" applyFont="1" applyBorder="1"/>
    <xf numFmtId="0" fontId="0" fillId="0" borderId="0" xfId="0" applyAlignment="1">
      <alignment horizontal="left"/>
    </xf>
    <xf numFmtId="0" fontId="5" fillId="0" borderId="0" xfId="0" applyFont="1"/>
    <xf numFmtId="49" fontId="6" fillId="0" borderId="3" xfId="0" applyNumberFormat="1" applyFont="1" applyBorder="1" applyAlignment="1">
      <alignment horizontal="left"/>
    </xf>
    <xf numFmtId="0" fontId="6" fillId="0" borderId="3" xfId="0" applyFont="1" applyBorder="1"/>
    <xf numFmtId="0" fontId="6" fillId="0" borderId="0" xfId="0" applyFont="1"/>
    <xf numFmtId="49" fontId="6" fillId="0" borderId="2" xfId="0" applyNumberFormat="1" applyFont="1" applyBorder="1" applyAlignment="1">
      <alignment horizontal="left"/>
    </xf>
    <xf numFmtId="0" fontId="7" fillId="0" borderId="0" xfId="0" applyFont="1" applyAlignment="1">
      <alignment horizontal="center" vertical="center" wrapText="1"/>
    </xf>
    <xf numFmtId="0" fontId="8" fillId="0" borderId="0" xfId="0" applyFont="1"/>
    <xf numFmtId="49" fontId="7" fillId="0" borderId="1" xfId="0" applyNumberFormat="1" applyFont="1" applyBorder="1" applyAlignment="1">
      <alignment horizontal="center" vertical="center" wrapText="1"/>
    </xf>
    <xf numFmtId="169" fontId="7" fillId="0" borderId="1" xfId="12" applyNumberFormat="1" applyFont="1" applyFill="1" applyBorder="1" applyAlignment="1">
      <alignment horizontal="center" vertical="center" wrapText="1"/>
    </xf>
    <xf numFmtId="169" fontId="7" fillId="0" borderId="3" xfId="12" applyNumberFormat="1" applyFont="1" applyFill="1" applyBorder="1"/>
    <xf numFmtId="166" fontId="8" fillId="0" borderId="0" xfId="0" applyNumberFormat="1" applyFont="1"/>
    <xf numFmtId="169" fontId="9" fillId="0" borderId="3" xfId="12" applyNumberFormat="1" applyFont="1" applyFill="1" applyBorder="1"/>
    <xf numFmtId="169" fontId="8" fillId="0" borderId="3" xfId="12" applyNumberFormat="1" applyFont="1" applyFill="1" applyBorder="1"/>
    <xf numFmtId="0" fontId="7" fillId="0" borderId="0" xfId="0" applyFont="1"/>
    <xf numFmtId="166" fontId="8" fillId="0" borderId="0" xfId="1" applyNumberFormat="1" applyFont="1" applyFill="1"/>
    <xf numFmtId="169" fontId="9" fillId="0" borderId="3" xfId="12" applyNumberFormat="1" applyFont="1" applyFill="1" applyBorder="1" applyAlignment="1">
      <alignment vertical="center"/>
    </xf>
    <xf numFmtId="169" fontId="7" fillId="0" borderId="3" xfId="12" applyNumberFormat="1" applyFont="1" applyFill="1" applyBorder="1" applyAlignment="1">
      <alignment vertical="center"/>
    </xf>
    <xf numFmtId="169" fontId="8" fillId="0" borderId="2" xfId="12" applyNumberFormat="1" applyFont="1" applyFill="1" applyBorder="1"/>
    <xf numFmtId="168" fontId="8" fillId="0" borderId="0" xfId="11" applyNumberFormat="1" applyFont="1" applyFill="1"/>
    <xf numFmtId="169" fontId="7" fillId="0" borderId="2" xfId="12" applyNumberFormat="1" applyFont="1" applyFill="1" applyBorder="1"/>
    <xf numFmtId="169" fontId="8" fillId="0" borderId="0" xfId="12" applyNumberFormat="1" applyFont="1" applyFill="1"/>
    <xf numFmtId="0" fontId="8" fillId="0" borderId="0" xfId="0" applyFont="1" applyAlignment="1">
      <alignment vertical="center" wrapText="1"/>
    </xf>
    <xf numFmtId="169" fontId="7" fillId="0" borderId="2" xfId="12" applyNumberFormat="1" applyFont="1" applyBorder="1"/>
    <xf numFmtId="169" fontId="8" fillId="0" borderId="2" xfId="12" applyNumberFormat="1" applyFont="1" applyBorder="1"/>
    <xf numFmtId="169" fontId="8" fillId="0" borderId="6" xfId="12" applyNumberFormat="1" applyFont="1" applyBorder="1"/>
    <xf numFmtId="168" fontId="8" fillId="0" borderId="0" xfId="0" applyNumberFormat="1" applyFont="1"/>
    <xf numFmtId="168" fontId="8" fillId="0" borderId="0" xfId="11" applyNumberFormat="1" applyFont="1"/>
    <xf numFmtId="166" fontId="7" fillId="0" borderId="0" xfId="0" applyNumberFormat="1" applyFont="1" applyAlignment="1">
      <alignment horizontal="center" vertical="center" wrapText="1"/>
    </xf>
    <xf numFmtId="49" fontId="7" fillId="0" borderId="7" xfId="0" applyNumberFormat="1" applyFont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/>
    </xf>
    <xf numFmtId="49" fontId="7" fillId="0" borderId="2" xfId="0" applyNumberFormat="1" applyFont="1" applyBorder="1" applyAlignment="1">
      <alignment horizontal="center"/>
    </xf>
    <xf numFmtId="166" fontId="7" fillId="0" borderId="2" xfId="0" applyNumberFormat="1" applyFont="1" applyBorder="1"/>
    <xf numFmtId="166" fontId="7" fillId="0" borderId="5" xfId="0" applyNumberFormat="1" applyFont="1" applyBorder="1"/>
    <xf numFmtId="166" fontId="7" fillId="0" borderId="8" xfId="0" applyNumberFormat="1" applyFont="1" applyBorder="1"/>
    <xf numFmtId="0" fontId="7" fillId="0" borderId="2" xfId="0" applyFont="1" applyBorder="1" applyAlignment="1">
      <alignment horizontal="left" vertical="center"/>
    </xf>
    <xf numFmtId="166" fontId="7" fillId="0" borderId="3" xfId="0" applyNumberFormat="1" applyFont="1" applyBorder="1"/>
    <xf numFmtId="0" fontId="8" fillId="0" borderId="4" xfId="0" applyFont="1" applyBorder="1" applyAlignment="1">
      <alignment horizontal="left" vertical="center"/>
    </xf>
    <xf numFmtId="0" fontId="10" fillId="0" borderId="2" xfId="0" applyFont="1" applyBorder="1"/>
    <xf numFmtId="166" fontId="8" fillId="0" borderId="2" xfId="0" applyNumberFormat="1" applyFont="1" applyBorder="1"/>
    <xf numFmtId="166" fontId="8" fillId="0" borderId="3" xfId="0" applyNumberFormat="1" applyFont="1" applyBorder="1" applyAlignment="1">
      <alignment horizontal="right"/>
    </xf>
    <xf numFmtId="0" fontId="8" fillId="0" borderId="4" xfId="0" applyFont="1" applyBorder="1"/>
    <xf numFmtId="0" fontId="7" fillId="0" borderId="4" xfId="0" applyFont="1" applyBorder="1"/>
    <xf numFmtId="166" fontId="7" fillId="0" borderId="0" xfId="0" applyNumberFormat="1" applyFont="1"/>
    <xf numFmtId="0" fontId="8" fillId="0" borderId="2" xfId="0" applyFont="1" applyBorder="1" applyAlignment="1">
      <alignment horizontal="left" vertical="center"/>
    </xf>
    <xf numFmtId="166" fontId="7" fillId="0" borderId="3" xfId="0" applyNumberFormat="1" applyFont="1" applyBorder="1" applyAlignment="1">
      <alignment horizontal="right"/>
    </xf>
    <xf numFmtId="167" fontId="7" fillId="0" borderId="1" xfId="0" applyNumberFormat="1" applyFont="1" applyBorder="1" applyAlignment="1">
      <alignment horizontal="center" vertical="center" wrapText="1"/>
    </xf>
    <xf numFmtId="49" fontId="7" fillId="0" borderId="3" xfId="0" applyNumberFormat="1" applyFont="1" applyBorder="1" applyAlignment="1">
      <alignment horizontal="center"/>
    </xf>
    <xf numFmtId="49" fontId="7" fillId="0" borderId="3" xfId="0" applyNumberFormat="1" applyFont="1" applyBorder="1" applyAlignment="1">
      <alignment horizontal="left"/>
    </xf>
    <xf numFmtId="49" fontId="9" fillId="0" borderId="3" xfId="0" applyNumberFormat="1" applyFont="1" applyBorder="1" applyAlignment="1">
      <alignment horizontal="left"/>
    </xf>
    <xf numFmtId="166" fontId="9" fillId="0" borderId="2" xfId="0" applyNumberFormat="1" applyFont="1" applyBorder="1"/>
    <xf numFmtId="0" fontId="8" fillId="0" borderId="3" xfId="0" applyFont="1" applyBorder="1"/>
    <xf numFmtId="0" fontId="8" fillId="0" borderId="0" xfId="0" applyFont="1" applyAlignment="1">
      <alignment wrapText="1"/>
    </xf>
    <xf numFmtId="166" fontId="8" fillId="0" borderId="2" xfId="0" applyNumberFormat="1" applyFont="1" applyBorder="1" applyAlignment="1">
      <alignment horizontal="right" vertical="center"/>
    </xf>
    <xf numFmtId="4" fontId="8" fillId="0" borderId="0" xfId="0" applyNumberFormat="1" applyFont="1"/>
    <xf numFmtId="0" fontId="7" fillId="0" borderId="3" xfId="0" applyFont="1" applyBorder="1"/>
    <xf numFmtId="49" fontId="7" fillId="0" borderId="0" xfId="0" applyNumberFormat="1" applyFont="1" applyAlignment="1">
      <alignment horizontal="left"/>
    </xf>
    <xf numFmtId="49" fontId="7" fillId="0" borderId="2" xfId="0" applyNumberFormat="1" applyFont="1" applyBorder="1" applyAlignment="1">
      <alignment horizontal="left"/>
    </xf>
    <xf numFmtId="49" fontId="9" fillId="0" borderId="3" xfId="0" applyNumberFormat="1" applyFont="1" applyBorder="1" applyAlignment="1">
      <alignment horizontal="left" wrapText="1"/>
    </xf>
    <xf numFmtId="166" fontId="9" fillId="0" borderId="2" xfId="0" applyNumberFormat="1" applyFont="1" applyBorder="1" applyAlignment="1">
      <alignment vertical="center"/>
    </xf>
    <xf numFmtId="49" fontId="7" fillId="0" borderId="0" xfId="0" applyNumberFormat="1" applyFont="1" applyAlignment="1">
      <alignment horizontal="left" wrapText="1"/>
    </xf>
    <xf numFmtId="166" fontId="7" fillId="0" borderId="2" xfId="0" applyNumberFormat="1" applyFont="1" applyBorder="1" applyAlignment="1">
      <alignment vertical="center"/>
    </xf>
    <xf numFmtId="0" fontId="7" fillId="0" borderId="0" xfId="0" applyFont="1" applyAlignment="1">
      <alignment wrapText="1"/>
    </xf>
    <xf numFmtId="49" fontId="7" fillId="0" borderId="3" xfId="0" applyNumberFormat="1" applyFont="1" applyBorder="1" applyAlignment="1">
      <alignment horizontal="left" wrapText="1"/>
    </xf>
    <xf numFmtId="166" fontId="7" fillId="0" borderId="3" xfId="0" applyNumberFormat="1" applyFont="1" applyBorder="1" applyAlignment="1">
      <alignment vertical="center"/>
    </xf>
    <xf numFmtId="0" fontId="8" fillId="0" borderId="2" xfId="0" applyFont="1" applyBorder="1"/>
    <xf numFmtId="0" fontId="7" fillId="0" borderId="2" xfId="0" applyFont="1" applyBorder="1"/>
    <xf numFmtId="0" fontId="11" fillId="0" borderId="3" xfId="0" applyFont="1" applyBorder="1"/>
    <xf numFmtId="14" fontId="0" fillId="0" borderId="0" xfId="0" applyNumberFormat="1"/>
    <xf numFmtId="0" fontId="12" fillId="0" borderId="3" xfId="0" applyFont="1" applyBorder="1"/>
    <xf numFmtId="0" fontId="0" fillId="0" borderId="0" xfId="1" applyFont="1"/>
    <xf numFmtId="170" fontId="7" fillId="0" borderId="0" xfId="1" applyNumberFormat="1" applyFont="1" applyAlignment="1">
      <alignment horizontal="center" vertical="center" wrapText="1"/>
    </xf>
    <xf numFmtId="10" fontId="7" fillId="0" borderId="3" xfId="12" applyNumberFormat="1" applyFont="1" applyFill="1" applyBorder="1"/>
    <xf numFmtId="49" fontId="7" fillId="0" borderId="9" xfId="0" applyNumberFormat="1" applyFont="1" applyBorder="1" applyAlignment="1">
      <alignment horizontal="center" vertical="center" wrapText="1"/>
    </xf>
    <xf numFmtId="49" fontId="7" fillId="0" borderId="5" xfId="0" applyNumberFormat="1" applyFont="1" applyBorder="1" applyAlignment="1">
      <alignment horizontal="center" vertical="center" wrapText="1"/>
    </xf>
    <xf numFmtId="49" fontId="7" fillId="0" borderId="9" xfId="0" applyNumberFormat="1" applyFont="1" applyBorder="1" applyAlignment="1">
      <alignment horizontal="center"/>
    </xf>
    <xf numFmtId="49" fontId="7" fillId="0" borderId="5" xfId="0" applyNumberFormat="1" applyFont="1" applyBorder="1" applyAlignment="1">
      <alignment horizontal="center"/>
    </xf>
    <xf numFmtId="169" fontId="7" fillId="0" borderId="5" xfId="12" applyNumberFormat="1" applyFont="1" applyBorder="1"/>
    <xf numFmtId="0" fontId="8" fillId="0" borderId="4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8" fillId="0" borderId="6" xfId="0" applyFont="1" applyBorder="1" applyAlignment="1">
      <alignment horizontal="left" vertical="center"/>
    </xf>
    <xf numFmtId="166" fontId="8" fillId="0" borderId="6" xfId="0" applyNumberFormat="1" applyFont="1" applyBorder="1"/>
    <xf numFmtId="49" fontId="8" fillId="0" borderId="1" xfId="0" applyNumberFormat="1" applyFont="1" applyBorder="1" applyAlignment="1">
      <alignment horizontal="center" vertical="center" wrapText="1"/>
    </xf>
    <xf numFmtId="3" fontId="8" fillId="0" borderId="0" xfId="0" applyNumberFormat="1" applyFont="1"/>
    <xf numFmtId="0" fontId="8" fillId="0" borderId="0" xfId="1" applyFont="1"/>
    <xf numFmtId="3" fontId="13" fillId="0" borderId="0" xfId="0" applyNumberFormat="1" applyFont="1"/>
    <xf numFmtId="170" fontId="0" fillId="0" borderId="0" xfId="0" applyNumberFormat="1"/>
    <xf numFmtId="170" fontId="0" fillId="0" borderId="0" xfId="1" applyNumberFormat="1" applyFont="1" applyFill="1"/>
    <xf numFmtId="170" fontId="0" fillId="0" borderId="0" xfId="1" applyNumberFormat="1" applyFont="1"/>
    <xf numFmtId="0" fontId="14" fillId="0" borderId="11" xfId="0" applyFont="1" applyBorder="1"/>
    <xf numFmtId="0" fontId="14" fillId="0" borderId="12" xfId="0" applyFont="1" applyBorder="1"/>
    <xf numFmtId="166" fontId="8" fillId="0" borderId="13" xfId="0" applyNumberFormat="1" applyFont="1" applyBorder="1" applyAlignment="1">
      <alignment horizontal="right"/>
    </xf>
    <xf numFmtId="170" fontId="7" fillId="0" borderId="0" xfId="0" applyNumberFormat="1" applyFont="1" applyAlignment="1">
      <alignment horizontal="center" vertical="center" wrapText="1"/>
    </xf>
    <xf numFmtId="166" fontId="8" fillId="3" borderId="2" xfId="0" applyNumberFormat="1" applyFont="1" applyFill="1" applyBorder="1"/>
    <xf numFmtId="0" fontId="8" fillId="2" borderId="4" xfId="0" applyFont="1" applyFill="1" applyBorder="1" applyAlignment="1">
      <alignment horizontal="left"/>
    </xf>
    <xf numFmtId="0" fontId="8" fillId="2" borderId="10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166" fontId="7" fillId="3" borderId="2" xfId="0" applyNumberFormat="1" applyFont="1" applyFill="1" applyBorder="1"/>
    <xf numFmtId="9" fontId="7" fillId="0" borderId="0" xfId="12" applyFont="1"/>
    <xf numFmtId="0" fontId="7" fillId="0" borderId="0" xfId="0" applyFont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</cellXfs>
  <cellStyles count="14">
    <cellStyle name="Millares" xfId="1" builtinId="3"/>
    <cellStyle name="Millares 2" xfId="6" xr:uid="{3131FF7B-67FB-45F0-A540-D58619CC70B9}"/>
    <cellStyle name="Millares 2 2" xfId="7" xr:uid="{A0C140A6-7D84-4CE6-AB47-F642C804B135}"/>
    <cellStyle name="Moneda" xfId="11" builtinId="4"/>
    <cellStyle name="Moneda [0] 2" xfId="4" xr:uid="{22CFF9DD-48E4-4948-AD7B-61447040D517}"/>
    <cellStyle name="Moneda [0] 2 2" xfId="8" xr:uid="{B7F4F529-6288-428D-A78E-C454ECDEE004}"/>
    <cellStyle name="Normal" xfId="0" builtinId="0"/>
    <cellStyle name="Normal 10" xfId="2" xr:uid="{609CAA14-6B61-4FE7-A4D7-0E4F3146A06B}"/>
    <cellStyle name="Normal 2" xfId="3" xr:uid="{1BAF6FB8-43D3-42AC-A0DB-6CAC98FC7FEB}"/>
    <cellStyle name="Normal 2 2" xfId="9" xr:uid="{41EA5B39-D6F8-403D-B17B-B7283EFE52A7}"/>
    <cellStyle name="Normal 5" xfId="13" xr:uid="{6BB3B61C-7C73-4B87-9221-0AD74BCE2D15}"/>
    <cellStyle name="Porcentaje" xfId="12" builtinId="5"/>
    <cellStyle name="Porcentaje 2" xfId="5" xr:uid="{F1D4BA9E-1D18-4283-83A6-CB33AB91ED97}"/>
    <cellStyle name="Porcentaje 2 2" xfId="10" xr:uid="{E347CF75-BA5D-482D-9B30-2E37E4967D7F}"/>
  </cellStyles>
  <dxfs count="161"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ill>
        <patternFill>
          <bgColor rgb="FFD5DFE4"/>
        </patternFill>
      </fill>
    </dxf>
    <dxf>
      <font>
        <b val="0"/>
        <i val="0"/>
        <color auto="1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 val="0"/>
        <i val="0"/>
      </font>
      <fill>
        <patternFill>
          <bgColor rgb="FFC0CFD7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 val="0"/>
        <i val="0"/>
        <color auto="1"/>
      </font>
      <fill>
        <patternFill>
          <bgColor rgb="FFEAEFF2"/>
        </patternFill>
      </fill>
    </dxf>
    <dxf>
      <font>
        <b val="0"/>
        <i val="0"/>
      </font>
      <fill>
        <patternFill>
          <bgColor rgb="FFC0CFD7"/>
        </patternFill>
      </fill>
    </dxf>
    <dxf>
      <fill>
        <patternFill>
          <bgColor rgb="FFD5DFE4"/>
        </patternFill>
      </fill>
    </dxf>
    <dxf>
      <font>
        <b val="0"/>
        <i val="0"/>
        <color auto="1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 val="0"/>
        <i val="0"/>
      </font>
      <fill>
        <patternFill>
          <bgColor rgb="FFC0CFD7"/>
        </patternFill>
      </fill>
    </dxf>
    <dxf>
      <fill>
        <patternFill>
          <bgColor rgb="FFD5DFE4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 val="0"/>
        <i val="0"/>
        <color auto="1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ill>
        <patternFill>
          <bgColor rgb="FFD5DFE4"/>
        </patternFill>
      </fill>
    </dxf>
    <dxf>
      <font>
        <b val="0"/>
        <i val="0"/>
        <color auto="1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 val="0"/>
        <i val="0"/>
      </font>
      <fill>
        <patternFill>
          <bgColor rgb="FFC0CFD7"/>
        </patternFill>
      </fill>
    </dxf>
    <dxf>
      <font>
        <b val="0"/>
        <i val="0"/>
      </font>
      <fill>
        <patternFill>
          <bgColor rgb="FFC0CFD7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ill>
        <patternFill>
          <bgColor rgb="FFD5DFE4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 val="0"/>
        <i val="0"/>
      </font>
      <fill>
        <patternFill>
          <bgColor rgb="FFC0CFD7"/>
        </patternFill>
      </fill>
    </dxf>
    <dxf>
      <font>
        <b val="0"/>
        <i val="0"/>
        <color auto="1"/>
      </font>
      <fill>
        <patternFill>
          <bgColor rgb="FFEAEFF2"/>
        </patternFill>
      </fill>
    </dxf>
    <dxf>
      <fill>
        <patternFill>
          <bgColor rgb="FFD5DFE4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 val="0"/>
        <i val="0"/>
      </font>
      <fill>
        <patternFill>
          <bgColor rgb="FFC0CFD7"/>
        </patternFill>
      </fill>
    </dxf>
    <dxf>
      <fill>
        <patternFill>
          <bgColor rgb="FFD5DFE4"/>
        </patternFill>
      </fill>
    </dxf>
    <dxf>
      <font>
        <b val="0"/>
        <i val="0"/>
        <color auto="1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 val="0"/>
        <i val="0"/>
      </font>
      <fill>
        <patternFill>
          <bgColor rgb="FFC0CFD7"/>
        </patternFill>
      </fill>
    </dxf>
    <dxf>
      <fill>
        <patternFill>
          <bgColor rgb="FFD5DFE4"/>
        </patternFill>
      </fill>
    </dxf>
    <dxf>
      <font>
        <b val="0"/>
        <i val="0"/>
        <color auto="1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 val="0"/>
        <i val="0"/>
        <color auto="1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ill>
        <patternFill>
          <bgColor rgb="FFD5DFE4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 val="0"/>
        <i val="0"/>
      </font>
      <fill>
        <patternFill>
          <bgColor rgb="FFC0CFD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 val="0"/>
        <i val="0"/>
        <color auto="1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 val="0"/>
        <i val="0"/>
      </font>
      <fill>
        <patternFill>
          <bgColor rgb="FFC0CFD7"/>
        </patternFill>
      </fill>
    </dxf>
    <dxf>
      <fill>
        <patternFill>
          <bgColor rgb="FFD5DFE4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 val="0"/>
        <i val="0"/>
        <color auto="1"/>
      </font>
      <fill>
        <patternFill>
          <bgColor rgb="FFEAEFF2"/>
        </patternFill>
      </fill>
    </dxf>
    <dxf>
      <fill>
        <patternFill>
          <bgColor rgb="FFD5DFE4"/>
        </patternFill>
      </fill>
    </dxf>
    <dxf>
      <font>
        <b val="0"/>
        <i val="0"/>
      </font>
      <fill>
        <patternFill>
          <bgColor rgb="FFC0CFD7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 val="0"/>
        <i val="0"/>
      </font>
      <fill>
        <patternFill>
          <bgColor rgb="FFC0CFD7"/>
        </patternFill>
      </fill>
    </dxf>
    <dxf>
      <fill>
        <patternFill>
          <bgColor rgb="FFD5DFE4"/>
        </patternFill>
      </fill>
    </dxf>
    <dxf>
      <font>
        <b val="0"/>
        <i val="0"/>
        <color auto="1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 val="0"/>
        <i val="0"/>
        <color auto="1"/>
      </font>
      <fill>
        <patternFill>
          <bgColor rgb="FFEAEFF2"/>
        </patternFill>
      </fill>
    </dxf>
    <dxf>
      <fill>
        <patternFill>
          <bgColor rgb="FFD5DFE4"/>
        </patternFill>
      </fill>
    </dxf>
    <dxf>
      <font>
        <b val="0"/>
        <i val="0"/>
      </font>
      <fill>
        <patternFill>
          <bgColor rgb="FFC0CFD7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82A1B1"/>
        </patternFill>
      </fill>
    </dxf>
    <dxf>
      <font>
        <b/>
        <i val="0"/>
        <color theme="0"/>
      </font>
      <fill>
        <patternFill>
          <bgColor rgb="FF7897A7"/>
        </patternFill>
      </fill>
    </dxf>
    <dxf>
      <font>
        <b/>
        <i val="0"/>
        <color theme="0"/>
      </font>
      <fill>
        <patternFill>
          <bgColor rgb="FF6F8D9D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/>
        <i val="0"/>
        <color theme="0"/>
      </font>
      <fill>
        <patternFill>
          <bgColor rgb="FF658393"/>
        </patternFill>
      </fill>
    </dxf>
    <dxf>
      <font>
        <b val="0"/>
        <i val="0"/>
      </font>
      <fill>
        <patternFill>
          <bgColor rgb="FFC0CFD7"/>
        </patternFill>
      </fill>
    </dxf>
    <dxf>
      <fill>
        <patternFill>
          <bgColor rgb="FFD5DFE4"/>
        </patternFill>
      </fill>
    </dxf>
    <dxf>
      <font>
        <b val="0"/>
        <i val="0"/>
        <color auto="1"/>
      </font>
      <fill>
        <patternFill>
          <bgColor rgb="FFEAEFF2"/>
        </patternFill>
      </fill>
    </dxf>
    <dxf>
      <font>
        <b/>
        <i val="0"/>
        <color theme="0"/>
      </font>
      <fill>
        <patternFill>
          <bgColor rgb="FF8CABBB"/>
        </patternFill>
      </fill>
    </dxf>
    <dxf>
      <font>
        <b/>
        <i val="0"/>
        <color theme="0"/>
      </font>
      <fill>
        <patternFill>
          <bgColor rgb="FF96B5C6"/>
        </patternFill>
      </fill>
    </dxf>
    <dxf>
      <numFmt numFmtId="19" formatCode="d/mm/yyyy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numFmt numFmtId="170" formatCode="&quot;$&quot;\ #,##0"/>
    </dxf>
    <dxf>
      <numFmt numFmtId="170" formatCode="&quot;$&quot;\ #,##0"/>
    </dxf>
    <dxf>
      <numFmt numFmtId="170" formatCode="&quot;$&quot;\ #,##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70" formatCode="&quot;$&quot;\ #,##0"/>
    </dxf>
    <dxf>
      <numFmt numFmtId="170" formatCode="&quot;$&quot;\ #,##0"/>
    </dxf>
    <dxf>
      <numFmt numFmtId="170" formatCode="&quot;$&quot;\ #,##0"/>
    </dxf>
    <dxf>
      <numFmt numFmtId="170" formatCode="&quot;$&quot;\ #,##0"/>
    </dxf>
    <dxf>
      <numFmt numFmtId="170" formatCode="&quot;$&quot;\ #,##0"/>
    </dxf>
    <dxf>
      <numFmt numFmtId="170" formatCode="&quot;$&quot;\ #,##0"/>
    </dxf>
    <dxf>
      <numFmt numFmtId="170" formatCode="&quot;$&quot;\ #,##0"/>
    </dxf>
    <dxf>
      <numFmt numFmtId="170" formatCode="&quot;$&quot;\ #,##0"/>
    </dxf>
    <dxf>
      <numFmt numFmtId="170" formatCode="&quot;$&quot;\ #,##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66FFFF"/>
      <color rgb="FFCCFF99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microsoft.com/office/2011/relationships/timelineCache" Target="timelineCaches/timelineCache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12" Type="http://schemas.openxmlformats.org/officeDocument/2006/relationships/pivotCacheDefinition" Target="pivotCache/pivotCacheDefinition4.xml"/><Relationship Id="rId17" Type="http://schemas.openxmlformats.org/officeDocument/2006/relationships/styles" Target="styles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2.xml"/><Relationship Id="rId10" Type="http://schemas.openxmlformats.org/officeDocument/2006/relationships/pivotCacheDefinition" Target="pivotCache/pivotCacheDefinition2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microsoft.com/office/2011/relationships/timelineCache" Target="timelineCaches/timelineCache2.xml"/><Relationship Id="rId22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1064895</xdr:colOff>
      <xdr:row>4</xdr:row>
      <xdr:rowOff>180976</xdr:rowOff>
    </xdr:from>
    <xdr:to>
      <xdr:col>7</xdr:col>
      <xdr:colOff>322580</xdr:colOff>
      <xdr:row>11</xdr:row>
      <xdr:rowOff>3176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8" name="DÍAS">
              <a:extLst>
                <a:ext uri="{FF2B5EF4-FFF2-40B4-BE49-F238E27FC236}">
                  <a16:creationId xmlns:a16="http://schemas.microsoft.com/office/drawing/2014/main" id="{3DFD2148-BE71-4B8B-93A9-EC015D13637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ÍA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08345" y="942976"/>
              <a:ext cx="5363210" cy="1143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1150620</xdr:colOff>
      <xdr:row>4</xdr:row>
      <xdr:rowOff>38100</xdr:rowOff>
    </xdr:from>
    <xdr:to>
      <xdr:col>5</xdr:col>
      <xdr:colOff>182880</xdr:colOff>
      <xdr:row>12</xdr:row>
      <xdr:rowOff>7620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">
              <a:extLst>
                <a:ext uri="{FF2B5EF4-FFF2-40B4-BE49-F238E27FC236}">
                  <a16:creationId xmlns:a16="http://schemas.microsoft.com/office/drawing/2014/main" id="{8EC758BA-42D2-41AE-840D-55912663371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07920" y="693420"/>
              <a:ext cx="557022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ctivaparquesyeventos-my.sharepoint.com/personal/carolina_vallejo_activa_com_co/Documents/informes/CHIP/2023/septiembre/PROGRAMACION%20GASTOS.xlsx" TargetMode="External"/><Relationship Id="rId1" Type="http://schemas.openxmlformats.org/officeDocument/2006/relationships/externalLinkPath" Target="https://activaparquesyeventos-my.sharepoint.com/personal/carolina_vallejo_activa_com_co/Documents/informes/CHIP/2023/septiembre/PROGRAMACION%20GASTO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ctivaparquesyeventos.sharepoint.com/sites/AreaAdministrativayFinanciera/Gestora%20Financiera/Gestora%20Financiera/2023/PRESUPUESTO%202023/EJECUCIONES/8.%20Ejecuci&#243;n%20agosto%20%20(Ingresos%20y%20gastos).xlsx" TargetMode="External"/><Relationship Id="rId1" Type="http://schemas.openxmlformats.org/officeDocument/2006/relationships/externalLinkPath" Target="/sites/AreaAdministrativayFinanciera/Gestora%20Financiera/Gestora%20Financiera/2023/PRESUPUESTO%202023/EJECUCIONES/8.%20Ejecuci&#243;n%20agosto%20%20(Ingresos%20y%20gasto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GRAMACION GASTOS"/>
      <sheetName val="Hoja1"/>
      <sheetName val="plantilla"/>
      <sheetName val="PROTOCOLO"/>
    </sheetNames>
    <sheetDataSet>
      <sheetData sheetId="0"/>
      <sheetData sheetId="1"/>
      <sheetData sheetId="2">
        <row r="3">
          <cell r="H3">
            <v>139331783956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ZQk6zY40t0qiT5Rwtx000fCuF-gY7t9Dj7ao4oaorCtPU5MSVNdhS75dudx9GviY" itemId="01ZETZ2O5PFFLVWORVMFEZYCTJEFH6FAX3">
      <xxl21:absoluteUrl r:id="rId2"/>
    </xxl21:alternateUrls>
    <sheetNames>
      <sheetName val="Ejecucion gastos."/>
      <sheetName val="Ejecucion gastos"/>
      <sheetName val="Ejecucion ingresos"/>
      <sheetName val="Ejecucion cxp"/>
      <sheetName val="Ejecucion cxp T"/>
    </sheetNames>
    <sheetDataSet>
      <sheetData sheetId="0">
        <row r="56">
          <cell r="J56">
            <v>19218067739</v>
          </cell>
        </row>
      </sheetData>
      <sheetData sheetId="1"/>
      <sheetData sheetId="2"/>
      <sheetData sheetId="3"/>
      <sheetData sheetId="4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olina Vallejo Mora" refreshedDate="45222.666954629633" backgroundQuery="1" createdVersion="8" refreshedVersion="8" minRefreshableVersion="3" recordCount="0" supportSubquery="1" supportAdvancedDrill="1" xr:uid="{FC0F2BFD-6FEC-4395-9BE0-1F72B30CF729}">
  <cacheSource type="external" connectionId="9"/>
  <cacheFields count="8">
    <cacheField name="[RubrosIngresos].[RUBRO INGRESO].[RUBRO INGRESO]" caption="RUBRO INGRESO" numFmtId="0" hierarchy="89" level="1">
      <sharedItems count="8">
        <s v="1.0.02"/>
        <s v="1.1.02.05.001.08.1"/>
        <s v="1.1.02.05.001.08.2"/>
        <s v="1.1.02.05.001.08.3"/>
        <s v="1.1.02.05.001.08.4"/>
        <s v="1.1.02.05.001.08.5"/>
        <s v="1.2.02.02"/>
        <s v="1.2.05.02"/>
      </sharedItems>
    </cacheField>
    <cacheField name="[Measures].[Suma de REDUCCIÓN 2]" caption="Suma de REDUCCIÓN 2" numFmtId="0" hierarchy="122" level="32767"/>
    <cacheField name="[Measures].[Suma de Adición y Ptto Inicial]" caption="Suma de Adición y Ptto Inicial" numFmtId="0" hierarchy="123" level="32767"/>
    <cacheField name="[Measures].[Suma de Valor total factura]" caption="Suma de Valor total factura" numFmtId="0" hierarchy="120" level="32767"/>
    <cacheField name="[Measures].[Suma de VALOR DESEMBOLSADO]" caption="Suma de VALOR DESEMBOLSADO" numFmtId="0" hierarchy="125" level="32767"/>
    <cacheField name="[Measures].[Suma de Honorarios y otro]" caption="Suma de Honorarios y otro" numFmtId="0" hierarchy="127" level="32767"/>
    <cacheField name="[Ingresos].[ESTADO].[ESTADO]" caption="ESTADO" numFmtId="0" hierarchy="65" level="1">
      <sharedItems containsSemiMixedTypes="0" containsNonDate="0" containsString="0"/>
    </cacheField>
    <cacheField name="[dias].[FECHA].[FECHA]" caption="FECHA" numFmtId="0" hierarchy="52" level="1">
      <sharedItems containsSemiMixedTypes="0" containsNonDate="0" containsString="0"/>
    </cacheField>
  </cacheFields>
  <cacheHierarchies count="129">
    <cacheHierarchy uniqueName="[Caja menor].[MES_]" caption="MES_" attribute="1" defaultMemberUniqueName="[Caja menor].[MES_].[All]" allUniqueName="[Caja menor].[MES_].[All]" dimensionUniqueName="[Caja menor]" displayFolder="" count="0" memberValueDatatype="130" unbalanced="0"/>
    <cacheHierarchy uniqueName="[Caja menor].[FECHA CAJA MENOR]" caption="FECHA CAJA MENOR" attribute="1" time="1" defaultMemberUniqueName="[Caja menor].[FECHA CAJA MENOR].[All]" allUniqueName="[Caja menor].[FECHA CAJA MENOR].[All]" dimensionUniqueName="[Caja menor]" displayFolder="" count="0" memberValueDatatype="7" unbalanced="0"/>
    <cacheHierarchy uniqueName="[Caja menor].[Column13]" caption="Column13" attribute="1" defaultMemberUniqueName="[Caja menor].[Column13].[All]" allUniqueName="[Caja menor].[Column13].[All]" dimensionUniqueName="[Caja menor]" displayFolder="" count="0" memberValueDatatype="130" unbalanced="0"/>
    <cacheHierarchy uniqueName="[Caja menor].[Column12]" caption="Column12" attribute="1" defaultMemberUniqueName="[Caja menor].[Column12].[All]" allUniqueName="[Caja menor].[Column12].[All]" dimensionUniqueName="[Caja menor]" displayFolder="" count="0" memberValueDatatype="130" unbalanced="0"/>
    <cacheHierarchy uniqueName="[Caja menor].[CRP]" caption="CRP" attribute="1" defaultMemberUniqueName="[Caja menor].[CRP].[All]" allUniqueName="[Caja menor].[CRP].[All]" dimensionUniqueName="[Caja menor]" displayFolder="" count="0" memberValueDatatype="130" unbalanced="0"/>
    <cacheHierarchy uniqueName="[Caja menor].[NETO PAGADO]" caption="NETO PAGADO" attribute="1" defaultMemberUniqueName="[Caja menor].[NETO PAGADO].[All]" allUniqueName="[Caja menor].[NETO PAGADO].[All]" dimensionUniqueName="[Caja menor]" displayFolder="" count="0" memberValueDatatype="130" unbalanced="0"/>
    <cacheHierarchy uniqueName="[Caja menor].[VALOR  FACTURA]" caption="VALOR  FACTURA" attribute="1" defaultMemberUniqueName="[Caja menor].[VALOR  FACTURA].[All]" allUniqueName="[Caja menor].[VALOR  FACTURA].[All]" dimensionUniqueName="[Caja menor]" displayFolder="" count="0" memberValueDatatype="20" unbalanced="0"/>
    <cacheHierarchy uniqueName="[Caja menor].[CPC]" caption="CPC" attribute="1" defaultMemberUniqueName="[Caja menor].[CPC].[All]" allUniqueName="[Caja menor].[CPC].[All]" dimensionUniqueName="[Caja menor]" displayFolder="" count="0" memberValueDatatype="130" unbalanced="0"/>
    <cacheHierarchy uniqueName="[Caja menor].[RUBRO PRESUPUESTAL]" caption="RUBRO PRESUPUESTAL" attribute="1" defaultMemberUniqueName="[Caja menor].[RUBRO PRESUPUESTAL].[All]" allUniqueName="[Caja menor].[RUBRO PRESUPUESTAL].[All]" dimensionUniqueName="[Caja menor]" displayFolder="" count="0" memberValueDatatype="130" unbalanced="0"/>
    <cacheHierarchy uniqueName="[Caja menor].[RECIBO Nº]" caption="RECIBO Nº" attribute="1" defaultMemberUniqueName="[Caja menor].[RECIBO Nº].[All]" allUniqueName="[Caja menor].[RECIBO Nº].[All]" dimensionUniqueName="[Caja menor]" displayFolder="" count="0" memberValueDatatype="130" unbalanced="0"/>
    <cacheHierarchy uniqueName="[Caja menor].[POR CONCEPTO DE]" caption="POR CONCEPTO DE" attribute="1" defaultMemberUniqueName="[Caja menor].[POR CONCEPTO DE].[All]" allUniqueName="[Caja menor].[POR CONCEPTO DE].[All]" dimensionUniqueName="[Caja menor]" displayFolder="" count="0" memberValueDatatype="130" unbalanced="0"/>
    <cacheHierarchy uniqueName="[Caja menor].[PAGADO A]" caption="PAGADO A" attribute="1" defaultMemberUniqueName="[Caja menor].[PAGADO A].[All]" allUniqueName="[Caja menor].[PAGADO A].[All]" dimensionUniqueName="[Caja menor]" displayFolder="" count="0" memberValueDatatype="130" unbalanced="0"/>
    <cacheHierarchy uniqueName="[Caja menor].[NIT Y/O CEDULA]" caption="NIT Y/O CEDULA" attribute="1" defaultMemberUniqueName="[Caja menor].[NIT Y/O CEDULA].[All]" allUniqueName="[Caja menor].[NIT Y/O CEDULA].[All]" dimensionUniqueName="[Caja menor]" displayFolder="" count="0" memberValueDatatype="130" unbalanced="0"/>
    <cacheHierarchy uniqueName="[Caja menor].[FECHA DE ELABORACIÓN DE LA FACTURA]" caption="FECHA DE ELABORACIÓN DE LA FACTURA" attribute="1" defaultMemberUniqueName="[Caja menor].[FECHA DE ELABORACIÓN DE LA FACTURA].[All]" allUniqueName="[Caja menor].[FECHA DE ELABORACIÓN DE LA FACTURA].[All]" dimensionUniqueName="[Caja menor]" displayFolder="" count="0" memberValueDatatype="130" unbalanced="0"/>
    <cacheHierarchy uniqueName="[CDP y RP].[N RP]" caption="N RP" attribute="1" defaultMemberUniqueName="[CDP y RP].[N RP].[All]" allUniqueName="[CDP y RP].[N RP].[All]" dimensionUniqueName="[CDP y RP]" displayFolder="" count="0" memberValueDatatype="130" unbalanced="0"/>
    <cacheHierarchy uniqueName="[CDP y RP].[RP]" caption="RP" attribute="1" defaultMemberUniqueName="[CDP y RP].[RP].[All]" allUniqueName="[CDP y RP].[RP].[All]" dimensionUniqueName="[CDP y RP]" displayFolder="" count="0" memberValueDatatype="130" unbalanced="0"/>
    <cacheHierarchy uniqueName="[CDP y RP].[FECHA RP]" caption="FECHA RP" attribute="1" time="1" defaultMemberUniqueName="[CDP y RP].[FECHA RP].[All]" allUniqueName="[CDP y RP].[FECHA RP].[All]" dimensionUniqueName="[CDP y RP]" displayFolder="" count="0" memberValueDatatype="7" unbalanced="0"/>
    <cacheHierarchy uniqueName="[CDP y RP].[CODIGO RUBRO]" caption="CODIGO RUBRO" attribute="1" defaultMemberUniqueName="[CDP y RP].[CODIGO RUBRO].[All]" allUniqueName="[CDP y RP].[CODIGO RUBRO].[All]" dimensionUniqueName="[CDP y RP]" displayFolder="" count="0" memberValueDatatype="130" unbalanced="0"/>
    <cacheHierarchy uniqueName="[CDP y RP].[VALOR]" caption="VALOR" attribute="1" defaultMemberUniqueName="[CDP y RP].[VALOR].[All]" allUniqueName="[CDP y RP].[VALOR].[All]" dimensionUniqueName="[CDP y RP]" displayFolder="" count="0" memberValueDatatype="5" unbalanced="0"/>
    <cacheHierarchy uniqueName="[CDP y RP].[N CDP]" caption="N CDP" attribute="1" defaultMemberUniqueName="[CDP y RP].[N CDP].[All]" allUniqueName="[CDP y RP].[N CDP].[All]" dimensionUniqueName="[CDP y RP]" displayFolder="" count="0" memberValueDatatype="130" unbalanced="0"/>
    <cacheHierarchy uniqueName="[Consolidado Presupuesto].[AREA]" caption="AREA" attribute="1" defaultMemberUniqueName="[Consolidado Presupuesto].[AREA].[All]" allUniqueName="[Consolidado Presupuesto].[AREA].[All]" dimensionUniqueName="[Consolidado Presupuesto]" displayFolder="" count="0" memberValueDatatype="130" unbalanced="0"/>
    <cacheHierarchy uniqueName="[Consolidado Presupuesto].[PRESUPUESTO DEFINITIVO]" caption="PRESUPUESTO DEFINITIVO" attribute="1" defaultMemberUniqueName="[Consolidado Presupuesto].[PRESUPUESTO DEFINITIVO].[All]" allUniqueName="[Consolidado Presupuesto].[PRESUPUESTO DEFINITIVO].[All]" dimensionUniqueName="[Consolidado Presupuesto]" displayFolder="" count="0" memberValueDatatype="20" unbalanced="0"/>
    <cacheHierarchy uniqueName="[Consolidado Presupuesto].[ADICION]" caption="ADICION" attribute="1" defaultMemberUniqueName="[Consolidado Presupuesto].[ADICION].[All]" allUniqueName="[Consolidado Presupuesto].[ADICION].[All]" dimensionUniqueName="[Consolidado Presupuesto]" displayFolder="" count="0" memberValueDatatype="20" unbalanced="0"/>
    <cacheHierarchy uniqueName="[Consolidado Presupuesto].[CONTRA CREDITO]" caption="CONTRA CREDITO" attribute="1" defaultMemberUniqueName="[Consolidado Presupuesto].[CONTRA CREDITO].[All]" allUniqueName="[Consolidado Presupuesto].[CONTRA CREDITO].[All]" dimensionUniqueName="[Consolidado Presupuesto]" displayFolder="" count="0" memberValueDatatype="20" unbalanced="0"/>
    <cacheHierarchy uniqueName="[Consolidado Presupuesto].[CREDITO]" caption="CREDITO" attribute="1" defaultMemberUniqueName="[Consolidado Presupuesto].[CREDITO].[All]" allUniqueName="[Consolidado Presupuesto].[CREDITO].[All]" dimensionUniqueName="[Consolidado Presupuesto]" displayFolder="" count="0" memberValueDatatype="20" unbalanced="0"/>
    <cacheHierarchy uniqueName="[Consolidado Presupuesto].[PRESUPUESTO INICIAL]" caption="PRESUPUESTO INICIAL" attribute="1" defaultMemberUniqueName="[Consolidado Presupuesto].[PRESUPUESTO INICIAL].[All]" allUniqueName="[Consolidado Presupuesto].[PRESUPUESTO INICIAL].[All]" dimensionUniqueName="[Consolidado Presupuesto]" displayFolder="" count="0" memberValueDatatype="20" unbalanced="0"/>
    <cacheHierarchy uniqueName="[Consolidado Presupuesto].[NOMBRE CODIGO CPC]" caption="NOMBRE CODIGO CPC" attribute="1" defaultMemberUniqueName="[Consolidado Presupuesto].[NOMBRE CODIGO CPC].[All]" allUniqueName="[Consolidado Presupuesto].[NOMBRE CODIGO CPC].[All]" dimensionUniqueName="[Consolidado Presupuesto]" displayFolder="" count="0" memberValueDatatype="130" unbalanced="0"/>
    <cacheHierarchy uniqueName="[Consolidado Presupuesto].[CÓDIGO CPC]" caption="CÓDIGO CPC" attribute="1" defaultMemberUniqueName="[Consolidado Presupuesto].[CÓDIGO CPC].[All]" allUniqueName="[Consolidado Presupuesto].[CÓDIGO CPC].[All]" dimensionUniqueName="[Consolidado Presupuesto]" displayFolder="" count="0" memberValueDatatype="130" unbalanced="0"/>
    <cacheHierarchy uniqueName="[Consolidado Presupuesto].[NOMBRE RUBRO]" caption="NOMBRE RUBRO" attribute="1" defaultMemberUniqueName="[Consolidado Presupuesto].[NOMBRE RUBRO].[All]" allUniqueName="[Consolidado Presupuesto].[NOMBRE RUBRO].[All]" dimensionUniqueName="[Consolidado Presupuesto]" displayFolder="" count="0" memberValueDatatype="130" unbalanced="0"/>
    <cacheHierarchy uniqueName="[Consolidado Presupuesto].[CÓDIGO RUBRO]" caption="CÓDIGO RUBRO" attribute="1" defaultMemberUniqueName="[Consolidado Presupuesto].[CÓDIGO RUBRO].[All]" allUniqueName="[Consolidado Presupuesto].[CÓDIGO RUBRO].[All]" dimensionUniqueName="[Consolidado Presupuesto]" displayFolder="" count="0" memberValueDatatype="130" unbalanced="0"/>
    <cacheHierarchy uniqueName="[Consolidado Presupuesto].[CATEGORIAS]" caption="CATEGORIAS" attribute="1" defaultMemberUniqueName="[Consolidado Presupuesto].[CATEGORIAS].[All]" allUniqueName="[Consolidado Presupuesto].[CATEGORIAS].[All]" dimensionUniqueName="[Consolidado Presupuesto]" displayFolder="" count="0" memberValueDatatype="130" unbalanced="0"/>
    <cacheHierarchy uniqueName="[Consolidado Presupuesto].[DESCRIPCIÓN DEL BIEN O SERVICIO]" caption="DESCRIPCIÓN DEL BIEN O SERVICIO" attribute="1" defaultMemberUniqueName="[Consolidado Presupuesto].[DESCRIPCIÓN DEL BIEN O SERVICIO].[All]" allUniqueName="[Consolidado Presupuesto].[DESCRIPCIÓN DEL BIEN O SERVICIO].[All]" dimensionUniqueName="[Consolidado Presupuesto]" displayFolder="" count="0" memberValueDatatype="130" unbalanced="0"/>
    <cacheHierarchy uniqueName="[Consolidado Presupuesto].[ITEM]" caption="ITEM" attribute="1" defaultMemberUniqueName="[Consolidado Presupuesto].[ITEM].[All]" allUniqueName="[Consolidado Presupuesto].[ITEM].[All]" dimensionUniqueName="[Consolidado Presupuesto]" displayFolder="" count="0" memberValueDatatype="20" unbalanced="0"/>
    <cacheHierarchy uniqueName="[Consolidado Presupuesto  2].[CODIGO]" caption="CODIGO" attribute="1" defaultMemberUniqueName="[Consolidado Presupuesto  2].[CODIGO].[All]" allUniqueName="[Consolidado Presupuesto  2].[CODIGO].[All]" dimensionUniqueName="[Consolidado Presupuesto  2]" displayFolder="" count="0" memberValueDatatype="130" unbalanced="0"/>
    <cacheHierarchy uniqueName="[Consolidado Presupuesto  2].[DESCRIPCIÓN]" caption="DESCRIPCIÓN" attribute="1" defaultMemberUniqueName="[Consolidado Presupuesto  2].[DESCRIPCIÓN].[All]" allUniqueName="[Consolidado Presupuesto  2].[DESCRIPCIÓN].[All]" dimensionUniqueName="[Consolidado Presupuesto  2]" displayFolder="" count="0" memberValueDatatype="130" unbalanced="0"/>
    <cacheHierarchy uniqueName="[Consolidado Presupuesto  2].[CONTRA CRÉDITO]" caption="CONTRA CRÉDITO" attribute="1" defaultMemberUniqueName="[Consolidado Presupuesto  2].[CONTRA CRÉDITO].[All]" allUniqueName="[Consolidado Presupuesto  2].[CONTRA CRÉDITO].[All]" dimensionUniqueName="[Consolidado Presupuesto  2]" displayFolder="" count="0" memberValueDatatype="5" unbalanced="0"/>
    <cacheHierarchy uniqueName="[Consolidado Presupuesto  2].[CRÉDITO]" caption="CRÉDITO" attribute="1" defaultMemberUniqueName="[Consolidado Presupuesto  2].[CRÉDITO].[All]" allUniqueName="[Consolidado Presupuesto  2].[CRÉDITO].[All]" dimensionUniqueName="[Consolidado Presupuesto  2]" displayFolder="" count="0" memberValueDatatype="5" unbalanced="0"/>
    <cacheHierarchy uniqueName="[Consolidado Presupuesto  2].[Adicion]" caption="Adicion" attribute="1" defaultMemberUniqueName="[Consolidado Presupuesto  2].[Adicion].[All]" allUniqueName="[Consolidado Presupuesto  2].[Adicion].[All]" dimensionUniqueName="[Consolidado Presupuesto  2]" displayFolder="" count="0" memberValueDatatype="5" unbalanced="0"/>
    <cacheHierarchy uniqueName="[Consolidado Presupuesto  2].[Reducción]" caption="Reducción" attribute="1" defaultMemberUniqueName="[Consolidado Presupuesto  2].[Reducción].[All]" allUniqueName="[Consolidado Presupuesto  2].[Reducción].[All]" dimensionUniqueName="[Consolidado Presupuesto  2]" displayFolder="" count="0" memberValueDatatype="5" unbalanced="0"/>
    <cacheHierarchy uniqueName="[Consolidado Presupuesto  2].[CONCEPTO]" caption="CONCEPTO" attribute="1" defaultMemberUniqueName="[Consolidado Presupuesto  2].[CONCEPTO].[All]" allUniqueName="[Consolidado Presupuesto  2].[CONCEPTO].[All]" dimensionUniqueName="[Consolidado Presupuesto  2]" displayFolder="" count="0" memberValueDatatype="130" unbalanced="0"/>
    <cacheHierarchy uniqueName="[Consolidado Presupuesto  2].[FECHA RESOLUCIÓN]" caption="FECHA RESOLUCIÓN" attribute="1" time="1" defaultMemberUniqueName="[Consolidado Presupuesto  2].[FECHA RESOLUCIÓN].[All]" allUniqueName="[Consolidado Presupuesto  2].[FECHA RESOLUCIÓN].[All]" dimensionUniqueName="[Consolidado Presupuesto  2]" displayFolder="" count="0" memberValueDatatype="7" unbalanced="0"/>
    <cacheHierarchy uniqueName="[Control de Pagos].[OPs pagadas]" caption="OPs pagadas" attribute="1" defaultMemberUniqueName="[Control de Pagos].[OPs pagadas].[All]" allUniqueName="[Control de Pagos].[OPs pagadas].[All]" dimensionUniqueName="[Control de Pagos]" displayFolder="" count="0" memberValueDatatype="5" unbalanced="0"/>
    <cacheHierarchy uniqueName="[Control de Pagos].[RUBRO]" caption="RUBRO" attribute="1" defaultMemberUniqueName="[Control de Pagos].[RUBRO].[All]" allUniqueName="[Control de Pagos].[RUBRO].[All]" dimensionUniqueName="[Control de Pagos]" displayFolder="" count="0" memberValueDatatype="130" unbalanced="0"/>
    <cacheHierarchy uniqueName="[Control de Pagos].[PAGO]" caption="PAGO" attribute="1" defaultMemberUniqueName="[Control de Pagos].[PAGO].[All]" allUniqueName="[Control de Pagos].[PAGO].[All]" dimensionUniqueName="[Control de Pagos]" displayFolder="" count="0" memberValueDatatype="130" unbalanced="0"/>
    <cacheHierarchy uniqueName="[Control de Pagos].[FECHA PAGO]" caption="FECHA PAGO" attribute="1" time="1" defaultMemberUniqueName="[Control de Pagos].[FECHA PAGO].[All]" allUniqueName="[Control de Pagos].[FECHA PAGO].[All]" dimensionUniqueName="[Control de Pagos]" displayFolder="" count="0" memberValueDatatype="7" unbalanced="0"/>
    <cacheHierarchy uniqueName="[Control de Pagos].[MES DE PAGO]" caption="MES DE PAGO" attribute="1" defaultMemberUniqueName="[Control de Pagos].[MES DE PAGO].[All]" allUniqueName="[Control de Pagos].[MES DE PAGO].[All]" dimensionUniqueName="[Control de Pagos]" displayFolder="" count="0" memberValueDatatype="130" unbalanced="0"/>
    <cacheHierarchy uniqueName="[Control de Pagos].[FACTURA]" caption="FACTURA" attribute="1" defaultMemberUniqueName="[Control de Pagos].[FACTURA].[All]" allUniqueName="[Control de Pagos].[FACTURA].[All]" dimensionUniqueName="[Control de Pagos]" displayFolder="" count="0" memberValueDatatype="130" unbalanced="0"/>
    <cacheHierarchy uniqueName="[Control de Pagos].[DIAS]" caption="DIAS" attribute="1" defaultMemberUniqueName="[Control de Pagos].[DIAS].[All]" allUniqueName="[Control de Pagos].[DIAS].[All]" dimensionUniqueName="[Control de Pagos]" displayFolder="" count="0" memberValueDatatype="130" unbalanced="0"/>
    <cacheHierarchy uniqueName="[Control de Pagos].[FECHA DE VENCIMIENTO]" caption="FECHA DE VENCIMIENTO" attribute="1" defaultMemberUniqueName="[Control de Pagos].[FECHA DE VENCIMIENTO].[All]" allUniqueName="[Control de Pagos].[FECHA DE VENCIMIENTO].[All]" dimensionUniqueName="[Control de Pagos]" displayFolder="" count="0" memberValueDatatype="130" unbalanced="0"/>
    <cacheHierarchy uniqueName="[Control de Pagos].[VALOR ANTES DE IVA]" caption="VALOR ANTES DE IVA" attribute="1" defaultMemberUniqueName="[Control de Pagos].[VALOR ANTES DE IVA].[All]" allUniqueName="[Control de Pagos].[VALOR ANTES DE IVA].[All]" dimensionUniqueName="[Control de Pagos]" displayFolder="" count="0" memberValueDatatype="130" unbalanced="0"/>
    <cacheHierarchy uniqueName="[Control de Pagos].[IVA]" caption="IVA" attribute="1" defaultMemberUniqueName="[Control de Pagos].[IVA].[All]" allUniqueName="[Control de Pagos].[IVA].[All]" dimensionUniqueName="[Control de Pagos]" displayFolder="" count="0" memberValueDatatype="130" unbalanced="0"/>
    <cacheHierarchy uniqueName="[Control de Pagos].[TOTAL]" caption="TOTAL" attribute="1" defaultMemberUniqueName="[Control de Pagos].[TOTAL].[All]" allUniqueName="[Control de Pagos].[TOTAL].[All]" dimensionUniqueName="[Control de Pagos]" displayFolder="" count="0" memberValueDatatype="130" unbalanced="0"/>
    <cacheHierarchy uniqueName="[dias].[FECHA]" caption="FECHA" attribute="1" time="1" defaultMemberUniqueName="[dias].[FECHA].[All]" allUniqueName="[dias].[FECHA].[All]" dimensionUniqueName="[dias]" displayFolder="" count="2" memberValueDatatype="7" unbalanced="0">
      <fieldsUsage count="2">
        <fieldUsage x="-1"/>
        <fieldUsage x="7"/>
      </fieldsUsage>
    </cacheHierarchy>
    <cacheHierarchy uniqueName="[Impuestos].[FECHA DE PAGO IMPUESTOS]" caption="FECHA DE PAGO IMPUESTOS" attribute="1" time="1" defaultMemberUniqueName="[Impuestos].[FECHA DE PAGO IMPUESTOS].[All]" allUniqueName="[Impuestos].[FECHA DE PAGO IMPUESTOS].[All]" dimensionUniqueName="[Impuestos]" displayFolder="" count="0" memberValueDatatype="7" unbalanced="0"/>
    <cacheHierarchy uniqueName="[Impuestos].[NIT Y/O CEDULA]" caption="NIT Y/O CEDULA" attribute="1" defaultMemberUniqueName="[Impuestos].[NIT Y/O CEDULA].[All]" allUniqueName="[Impuestos].[NIT Y/O CEDULA].[All]" dimensionUniqueName="[Impuestos]" displayFolder="" count="0" memberValueDatatype="130" unbalanced="0"/>
    <cacheHierarchy uniqueName="[Impuestos].[PAGADO A]" caption="PAGADO A" attribute="1" defaultMemberUniqueName="[Impuestos].[PAGADO A].[All]" allUniqueName="[Impuestos].[PAGADO A].[All]" dimensionUniqueName="[Impuestos]" displayFolder="" count="0" memberValueDatatype="130" unbalanced="0"/>
    <cacheHierarchy uniqueName="[Impuestos].[CONCEPTO]" caption="CONCEPTO" attribute="1" defaultMemberUniqueName="[Impuestos].[CONCEPTO].[All]" allUniqueName="[Impuestos].[CONCEPTO].[All]" dimensionUniqueName="[Impuestos]" displayFolder="" count="0" memberValueDatatype="130" unbalanced="0"/>
    <cacheHierarchy uniqueName="[Impuestos].[RUBRO PRESUPUESTAL]" caption="RUBRO PRESUPUESTAL" attribute="1" defaultMemberUniqueName="[Impuestos].[RUBRO PRESUPUESTAL].[All]" allUniqueName="[Impuestos].[RUBRO PRESUPUESTAL].[All]" dimensionUniqueName="[Impuestos]" displayFolder="" count="0" memberValueDatatype="130" unbalanced="0"/>
    <cacheHierarchy uniqueName="[Impuestos].[PAGO]" caption="PAGO" attribute="1" defaultMemberUniqueName="[Impuestos].[PAGO].[All]" allUniqueName="[Impuestos].[PAGO].[All]" dimensionUniqueName="[Impuestos]" displayFolder="" count="0" memberValueDatatype="5" unbalanced="0"/>
    <cacheHierarchy uniqueName="[Impuestos].[FECHA DE PAGO_1]" caption="FECHA DE PAGO_1" attribute="1" defaultMemberUniqueName="[Impuestos].[FECHA DE PAGO_1].[All]" allUniqueName="[Impuestos].[FECHA DE PAGO_1].[All]" dimensionUniqueName="[Impuestos]" displayFolder="" count="0" memberValueDatatype="130" unbalanced="0"/>
    <cacheHierarchy uniqueName="[Impuestos].[(Varios elementos)]" caption="(Varios elementos)" attribute="1" defaultMemberUniqueName="[Impuestos].[(Varios elementos)].[All]" allUniqueName="[Impuestos].[(Varios elementos)].[All]" dimensionUniqueName="[Impuestos]" displayFolder="" count="0" memberValueDatatype="130" unbalanced="0"/>
    <cacheHierarchy uniqueName="[Ingresos].[ELABORACIÓN]" caption="ELABORACIÓN" attribute="1" time="1" defaultMemberUniqueName="[Ingresos].[ELABORACIÓN].[All]" allUniqueName="[Ingresos].[ELABORACIÓN].[All]" dimensionUniqueName="[Ingresos]" displayFolder="" count="0" memberValueDatatype="7" unbalanced="0"/>
    <cacheHierarchy uniqueName="[Ingresos].[VALOR ANTES DE IVA]" caption="VALOR ANTES DE IVA" attribute="1" defaultMemberUniqueName="[Ingresos].[VALOR ANTES DE IVA].[All]" allUniqueName="[Ingresos].[VALOR ANTES DE IVA].[All]" dimensionUniqueName="[Ingresos]" displayFolder="" count="0" memberValueDatatype="5" unbalanced="0"/>
    <cacheHierarchy uniqueName="[Ingresos].[IVA]" caption="IVA" attribute="1" defaultMemberUniqueName="[Ingresos].[IVA].[All]" allUniqueName="[Ingresos].[IVA].[All]" dimensionUniqueName="[Ingresos]" displayFolder="" count="0" memberValueDatatype="5" unbalanced="0"/>
    <cacheHierarchy uniqueName="[Ingresos].[Valor total factura]" caption="Valor total factura" attribute="1" defaultMemberUniqueName="[Ingresos].[Valor total factura].[All]" allUniqueName="[Ingresos].[Valor total factura].[All]" dimensionUniqueName="[Ingresos]" displayFolder="" count="0" memberValueDatatype="5" unbalanced="0"/>
    <cacheHierarchy uniqueName="[Ingresos].[ESTADO]" caption="ESTADO" attribute="1" defaultMemberUniqueName="[Ingresos].[ESTADO].[All]" allUniqueName="[Ingresos].[ESTADO].[All]" dimensionUniqueName="[Ingresos]" displayFolder="" count="2" memberValueDatatype="130" unbalanced="0">
      <fieldsUsage count="2">
        <fieldUsage x="-1"/>
        <fieldUsage x="6"/>
      </fieldsUsage>
    </cacheHierarchy>
    <cacheHierarchy uniqueName="[Ingresos].[FECHA DE PAGO]" caption="FECHA DE PAGO" attribute="1" time="1" defaultMemberUniqueName="[Ingresos].[FECHA DE PAGO].[All]" allUniqueName="[Ingresos].[FECHA DE PAGO].[All]" dimensionUniqueName="[Ingresos]" displayFolder="" count="0" memberValueDatatype="7" unbalanced="0"/>
    <cacheHierarchy uniqueName="[Ingresos].[DEDUCCIÓN ESTAMPILLAS]" caption="DEDUCCIÓN ESTAMPILLAS" attribute="1" defaultMemberUniqueName="[Ingresos].[DEDUCCIÓN ESTAMPILLAS].[All]" allUniqueName="[Ingresos].[DEDUCCIÓN ESTAMPILLAS].[All]" dimensionUniqueName="[Ingresos]" displayFolder="" count="0" memberValueDatatype="5" unbalanced="0"/>
    <cacheHierarchy uniqueName="[Ingresos].[DEDUCCION TASA PRODEPORTE]" caption="DEDUCCION TASA PRODEPORTE" attribute="1" defaultMemberUniqueName="[Ingresos].[DEDUCCION TASA PRODEPORTE].[All]" allUniqueName="[Ingresos].[DEDUCCION TASA PRODEPORTE].[All]" dimensionUniqueName="[Ingresos]" displayFolder="" count="0" memberValueDatatype="5" unbalanced="0"/>
    <cacheHierarchy uniqueName="[Ingresos].[RETE FUENTE]" caption="RETE FUENTE" attribute="1" defaultMemberUniqueName="[Ingresos].[RETE FUENTE].[All]" allUniqueName="[Ingresos].[RETE FUENTE].[All]" dimensionUniqueName="[Ingresos]" displayFolder="" count="0" memberValueDatatype="5" unbalanced="0"/>
    <cacheHierarchy uniqueName="[Ingresos].[RETE IVA]" caption="RETE IVA" attribute="1" defaultMemberUniqueName="[Ingresos].[RETE IVA].[All]" allUniqueName="[Ingresos].[RETE IVA].[All]" dimensionUniqueName="[Ingresos]" displayFolder="" count="0" memberValueDatatype="5" unbalanced="0"/>
    <cacheHierarchy uniqueName="[Ingresos].[RETE ICA]" caption="RETE ICA" attribute="1" defaultMemberUniqueName="[Ingresos].[RETE ICA].[All]" allUniqueName="[Ingresos].[RETE ICA].[All]" dimensionUniqueName="[Ingresos]" displayFolder="" count="0" memberValueDatatype="5" unbalanced="0"/>
    <cacheHierarchy uniqueName="[Ingresos].[VALOR DESEMBOLSADO]" caption="VALOR DESEMBOLSADO" attribute="1" defaultMemberUniqueName="[Ingresos].[VALOR DESEMBOLSADO].[All]" allUniqueName="[Ingresos].[VALOR DESEMBOLSADO].[All]" dimensionUniqueName="[Ingresos]" displayFolder="" count="0" memberValueDatatype="20" unbalanced="0"/>
    <cacheHierarchy uniqueName="[Ingresos].[AÑO PAGO]" caption="AÑO PAGO" attribute="1" defaultMemberUniqueName="[Ingresos].[AÑO PAGO].[All]" allUniqueName="[Ingresos].[AÑO PAGO].[All]" dimensionUniqueName="[Ingresos]" displayFolder="" count="0" memberValueDatatype="130" unbalanced="0"/>
    <cacheHierarchy uniqueName="[Ingresos].[RUBRO]" caption="RUBRO" attribute="1" defaultMemberUniqueName="[Ingresos].[RUBRO].[All]" allUniqueName="[Ingresos].[RUBRO].[All]" dimensionUniqueName="[Ingresos]" displayFolder="" count="0" memberValueDatatype="130" unbalanced="0"/>
    <cacheHierarchy uniqueName="[Ingresos].[Honorarios y otro]" caption="Honorarios y otro" attribute="1" defaultMemberUniqueName="[Ingresos].[Honorarios y otro].[All]" allUniqueName="[Ingresos].[Honorarios y otro].[All]" dimensionUniqueName="[Ingresos]" displayFolder="" count="0" memberValueDatatype="5" unbalanced="0"/>
    <cacheHierarchy uniqueName="[Ingresos Presupuest].[CODIGO]" caption="CODIGO" attribute="1" defaultMemberUniqueName="[Ingresos Presupuest].[CODIGO].[All]" allUniqueName="[Ingresos Presupuest].[CODIGO].[All]" dimensionUniqueName="[Ingresos Presupuest]" displayFolder="" count="0" memberValueDatatype="130" unbalanced="0"/>
    <cacheHierarchy uniqueName="[Ingresos Presupuest].[DESCRIPCIÓN]" caption="DESCRIPCIÓN" attribute="1" defaultMemberUniqueName="[Ingresos Presupuest].[DESCRIPCIÓN].[All]" allUniqueName="[Ingresos Presupuest].[DESCRIPCIÓN].[All]" dimensionUniqueName="[Ingresos Presupuest]" displayFolder="" count="0" memberValueDatatype="130" unbalanced="0"/>
    <cacheHierarchy uniqueName="[Ingresos Presupuest].[ADICION]" caption="ADICION" attribute="1" defaultMemberUniqueName="[Ingresos Presupuest].[ADICION].[All]" allUniqueName="[Ingresos Presupuest].[ADICION].[All]" dimensionUniqueName="[Ingresos Presupuest]" displayFolder="" count="0" memberValueDatatype="5" unbalanced="0"/>
    <cacheHierarchy uniqueName="[Ingresos Presupuest].[REDUCCIÓN]" caption="REDUCCIÓN" attribute="1" defaultMemberUniqueName="[Ingresos Presupuest].[REDUCCIÓN].[All]" allUniqueName="[Ingresos Presupuest].[REDUCCIÓN].[All]" dimensionUniqueName="[Ingresos Presupuest]" displayFolder="" count="0" memberValueDatatype="5" unbalanced="0"/>
    <cacheHierarchy uniqueName="[Ingresos Presupuest].[CONCEPTO]" caption="CONCEPTO" attribute="1" defaultMemberUniqueName="[Ingresos Presupuest].[CONCEPTO].[All]" allUniqueName="[Ingresos Presupuest].[CONCEPTO].[All]" dimensionUniqueName="[Ingresos Presupuest]" displayFolder="" count="0" memberValueDatatype="130" unbalanced="0"/>
    <cacheHierarchy uniqueName="[Ingresos Presupuest].[FECHA RESOLUCIÓN]" caption="FECHA RESOLUCIÓN" attribute="1" time="1" defaultMemberUniqueName="[Ingresos Presupuest].[FECHA RESOLUCIÓN].[All]" allUniqueName="[Ingresos Presupuest].[FECHA RESOLUCIÓN].[All]" dimensionUniqueName="[Ingresos Presupuest]" displayFolder="" count="0" memberValueDatatype="7" unbalanced="0"/>
    <cacheHierarchy uniqueName="[Ingresos Presupuest].[PRESUPUESTO INICIAL]" caption="PRESUPUESTO INICIAL" attribute="1" defaultMemberUniqueName="[Ingresos Presupuest].[PRESUPUESTO INICIAL].[All]" allUniqueName="[Ingresos Presupuest].[PRESUPUESTO INICIAL].[All]" dimensionUniqueName="[Ingresos Presupuest]" displayFolder="" count="0" memberValueDatatype="130" unbalanced="0"/>
    <cacheHierarchy uniqueName="[Ingresos Presupuest].[PRESUPUESTO TOTAL]" caption="PRESUPUESTO TOTAL" attribute="1" defaultMemberUniqueName="[Ingresos Presupuest].[PRESUPUESTO TOTAL].[All]" allUniqueName="[Ingresos Presupuest].[PRESUPUESTO TOTAL].[All]" dimensionUniqueName="[Ingresos Presupuest]" displayFolder="" count="0" memberValueDatatype="130" unbalanced="0"/>
    <cacheHierarchy uniqueName="[Ingresos Presupuest].[FECHA RESOLUCIÓN_1]" caption="FECHA RESOLUCIÓN_1" attribute="1" defaultMemberUniqueName="[Ingresos Presupuest].[FECHA RESOLUCIÓN_1].[All]" allUniqueName="[Ingresos Presupuest].[FECHA RESOLUCIÓN_1].[All]" dimensionUniqueName="[Ingresos Presupuest]" displayFolder="" count="0" memberValueDatatype="130" unbalanced="0"/>
    <cacheHierarchy uniqueName="[Ingresos Presupuest].[(Todas)]" caption="(Todas)" attribute="1" defaultMemberUniqueName="[Ingresos Presupuest].[(Todas)].[All]" allUniqueName="[Ingresos Presupuest].[(Todas)].[All]" dimensionUniqueName="[Ingresos Presupuest]" displayFolder="" count="0" memberValueDatatype="130" unbalanced="0"/>
    <cacheHierarchy uniqueName="[Ingresos Presupuest].[Column13]" caption="Column13" attribute="1" defaultMemberUniqueName="[Ingresos Presupuest].[Column13].[All]" allUniqueName="[Ingresos Presupuest].[Column13].[All]" dimensionUniqueName="[Ingresos Presupuest]" displayFolder="" count="0" memberValueDatatype="130" unbalanced="0"/>
    <cacheHierarchy uniqueName="[Ingresos Presupuest].[Inicial]" caption="Inicial" attribute="1" defaultMemberUniqueName="[Ingresos Presupuest].[Inicial].[All]" allUniqueName="[Ingresos Presupuest].[Inicial].[All]" dimensionUniqueName="[Ingresos Presupuest]" displayFolder="" count="0" memberValueDatatype="5" unbalanced="0"/>
    <cacheHierarchy uniqueName="[Ingresos Presupuest].[Adición y Ptto Inicial]" caption="Adición y Ptto Inicial" attribute="1" defaultMemberUniqueName="[Ingresos Presupuest].[Adición y Ptto Inicial].[All]" allUniqueName="[Ingresos Presupuest].[Adición y Ptto Inicial].[All]" dimensionUniqueName="[Ingresos Presupuest]" displayFolder="" count="0" memberValueDatatype="5" unbalanced="0"/>
    <cacheHierarchy uniqueName="[RubrosIngresos].[RUBRO INGRESO]" caption="RUBRO INGRESO" attribute="1" defaultMemberUniqueName="[RubrosIngresos].[RUBRO INGRESO].[All]" allUniqueName="[RubrosIngresos].[RUBRO INGRESO].[All]" dimensionUniqueName="[RubrosIngresos]" displayFolder="" count="2" memberValueDatatype="130" unbalanced="0">
      <fieldsUsage count="2">
        <fieldUsage x="-1"/>
        <fieldUsage x="0"/>
      </fieldsUsage>
    </cacheHierarchy>
    <cacheHierarchy uniqueName="[RubrosIngresos].[Descripción1]" caption="Descripción1" attribute="1" defaultMemberUniqueName="[RubrosIngresos].[Descripción1].[All]" allUniqueName="[RubrosIngresos].[Descripción1].[All]" dimensionUniqueName="[RubrosIngresos]" displayFolder="" count="0" memberValueDatatype="130" unbalanced="0"/>
    <cacheHierarchy uniqueName="[RubrosIngresos].[Descripción2]" caption="Descripción2" attribute="1" defaultMemberUniqueName="[RubrosIngresos].[Descripción2].[All]" allUniqueName="[RubrosIngresos].[Descripción2].[All]" dimensionUniqueName="[RubrosIngresos]" displayFolder="" count="0" memberValueDatatype="130" unbalanced="0"/>
    <cacheHierarchy uniqueName="[Tabla1].[RUBRO]" caption="RUBRO" attribute="1" defaultMemberUniqueName="[Tabla1].[RUBRO].[All]" allUniqueName="[Tabla1].[RUBRO].[All]" dimensionUniqueName="[Tabla1]" displayFolder="" count="0" memberValueDatatype="130" unbalanced="0"/>
    <cacheHierarchy uniqueName="[Tabla1].[Columna1]" caption="Columna1" attribute="1" defaultMemberUniqueName="[Tabla1].[Columna1].[All]" allUniqueName="[Tabla1].[Columna1].[All]" dimensionUniqueName="[Tabla1]" displayFolder="" count="0" memberValueDatatype="130" unbalanced="0"/>
    <cacheHierarchy uniqueName="[Measures].[__XL_Count CDP y RP]" caption="__XL_Count CDP y RP" measure="1" displayFolder="" measureGroup="CDP y RP" count="0" hidden="1"/>
    <cacheHierarchy uniqueName="[Measures].[__XL_Count Control de Pagos]" caption="__XL_Count Control de Pagos" measure="1" displayFolder="" measureGroup="Control de Pagos" count="0" hidden="1"/>
    <cacheHierarchy uniqueName="[Measures].[__XL_Count Consolidado Presupuesto]" caption="__XL_Count Consolidado Presupuesto" measure="1" displayFolder="" measureGroup="Consolidado Presupuesto" count="0" hidden="1"/>
    <cacheHierarchy uniqueName="[Measures].[__XL_Count Tabla1]" caption="__XL_Count Tabla1" measure="1" displayFolder="" measureGroup="Tabla1" count="0" hidden="1"/>
    <cacheHierarchy uniqueName="[Measures].[__XL_Count Impuestos]" caption="__XL_Count Impuestos" measure="1" displayFolder="" measureGroup="Impuestos" count="0" hidden="1"/>
    <cacheHierarchy uniqueName="[Measures].[__XL_Count Consolidado Presupuesto  2]" caption="__XL_Count Consolidado Presupuesto  2" measure="1" displayFolder="" measureGroup="Consolidado Presupuesto  2" count="0" hidden="1"/>
    <cacheHierarchy uniqueName="[Measures].[__XL_Count Ingresos]" caption="__XL_Count Ingresos" measure="1" displayFolder="" measureGroup="Ingresos" count="0" hidden="1"/>
    <cacheHierarchy uniqueName="[Measures].[__XL_Count Ingresos Presupuest]" caption="__XL_Count Ingresos Presupuest" measure="1" displayFolder="" measureGroup="Ingresos Presupuest" count="0" hidden="1"/>
    <cacheHierarchy uniqueName="[Measures].[__XL_Count RubrosIngresos]" caption="__XL_Count RubrosIngresos" measure="1" displayFolder="" measureGroup="RubrosIngresos" count="0" hidden="1"/>
    <cacheHierarchy uniqueName="[Measures].[__XL_Count dias]" caption="__XL_Count dias" measure="1" displayFolder="" measureGroup="dias" count="0" hidden="1"/>
    <cacheHierarchy uniqueName="[Measures].[__XL_Count Caja menor]" caption="__XL_Count Caja menor" measure="1" displayFolder="" measureGroup="Caja menor" count="0" hidden="1"/>
    <cacheHierarchy uniqueName="[Measures].[__No measures defined]" caption="__No measures defined" measure="1" displayFolder="" count="0" hidden="1"/>
    <cacheHierarchy uniqueName="[Measures].[Suma de PRESUPUESTO DEFINITIVO]" caption="Suma de PRESUPUESTO DEFINITIVO" measure="1" displayFolder="" measureGroup="Consolidado Presupuesto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ADICION]" caption="Suma de ADICION" measure="1" displayFolder="" measureGroup="Consolidado Presupuesto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CONTRA CREDITO]" caption="Suma de CONTRA CREDITO" measure="1" displayFolder="" measureGroup="Consolidado Presupuesto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de CREDITO]" caption="Suma de CREDITO" measure="1" displayFolder="" measureGroup="Consolidado Presupuesto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OPs pagadas]" caption="Suma de OPs pagadas" measure="1" displayFolder="" measureGroup="Control de Pagos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Recuento de VALOR]" caption="Recuento de VALOR" measure="1" displayFolder="" measureGroup="CDP y RP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VALOR]" caption="Suma de VALOR" measure="1" displayFolder="" measureGroup="CDP y RP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Recuento de PAGO]" caption="Recuento de PAGO" measure="1" displayFolder="" measureGroup="Impuestos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Suma de PAGO]" caption="Suma de PAGO" measure="1" displayFolder="" measureGroup="Impuestos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Recuento de Adicion]" caption="Recuento de Adicion" measure="1" displayFolder="" measureGroup="Consolidado Presupuesto  2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a de Adicion 2]" caption="Suma de Adicion 2" measure="1" displayFolder="" measureGroup="Consolidado Presupuesto  2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a de CONTRA CRÉDITO]" caption="Suma de CONTRA CRÉDITO" measure="1" displayFolder="" measureGroup="Consolidado Presupuesto  2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a de CRÉDITO]" caption="Suma de CRÉDITO" measure="1" displayFolder="" measureGroup="Consolidado Presupuesto  2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a de Reducción]" caption="Suma de Reducción" measure="1" displayFolder="" measureGroup="Consolidado Presupuesto  2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a de Valor total factura]" caption="Suma de Valor total factura" measure="1" displayFolder="" measureGroup="Ingreso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a de ADICION 3]" caption="Suma de ADICION 3" measure="1" displayFolder="" measureGroup="Ingresos Presupuest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REDUCCIÓN 2]" caption="Suma de REDUCCIÓN 2" measure="1" displayFolder="" measureGroup="Ingresos Presupuest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Adición y Ptto Inicial]" caption="Suma de Adición y Ptto Inicial" measure="1" displayFolder="" measureGroup="Ingresos Presupuest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Recuento de VALOR DESEMBOLSADO]" caption="Recuento de VALOR DESEMBOLSADO" measure="1" displayFolder="" measureGroup="Ingresos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a de VALOR DESEMBOLSADO]" caption="Suma de VALOR DESEMBOLSADO" measure="1" displayFolder="" measureGroup="Ingreso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Recuento de Honorarios y otro]" caption="Recuento de Honorarios y otro" measure="1" displayFolder="" measureGroup="Ingresos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Suma de Honorarios y otro]" caption="Suma de Honorarios y otro" measure="1" displayFolder="" measureGroup="Ingreso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Suma de VALOR  FACTURA]" caption="Suma de VALOR  FACTURA" measure="1" displayFolder="" measureGroup="Caja menor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dimensions count="12">
    <dimension name="Caja menor" uniqueName="[Caja menor]" caption="Caja menor"/>
    <dimension name="CDP y RP" uniqueName="[CDP y RP]" caption="CDP y RP"/>
    <dimension name="Consolidado Presupuesto" uniqueName="[Consolidado Presupuesto]" caption="Consolidado Presupuesto"/>
    <dimension name="Consolidado Presupuesto  2" uniqueName="[Consolidado Presupuesto  2]" caption="Consolidado Presupuesto  2"/>
    <dimension name="Control de Pagos" uniqueName="[Control de Pagos]" caption="Control de Pagos"/>
    <dimension name="dias" uniqueName="[dias]" caption="dias"/>
    <dimension name="Impuestos" uniqueName="[Impuestos]" caption="Impuestos"/>
    <dimension name="Ingresos" uniqueName="[Ingresos]" caption="Ingresos"/>
    <dimension name="Ingresos Presupuest" uniqueName="[Ingresos Presupuest]" caption="Ingresos Presupuest"/>
    <dimension measure="1" name="Measures" uniqueName="[Measures]" caption="Measures"/>
    <dimension name="RubrosIngresos" uniqueName="[RubrosIngresos]" caption="RubrosIngresos"/>
    <dimension name="Tabla1" uniqueName="[Tabla1]" caption="Tabla1"/>
  </dimensions>
  <measureGroups count="11">
    <measureGroup name="Caja menor" caption="Caja menor"/>
    <measureGroup name="CDP y RP" caption="CDP y RP"/>
    <measureGroup name="Consolidado Presupuesto" caption="Consolidado Presupuesto"/>
    <measureGroup name="Consolidado Presupuesto  2" caption="Consolidado Presupuesto  2"/>
    <measureGroup name="Control de Pagos" caption="Control de Pagos"/>
    <measureGroup name="dias" caption="dias"/>
    <measureGroup name="Impuestos" caption="Impuestos"/>
    <measureGroup name="Ingresos" caption="Ingresos"/>
    <measureGroup name="Ingresos Presupuest" caption="Ingresos Presupuest"/>
    <measureGroup name="RubrosIngresos" caption="RubrosIngresos"/>
    <measureGroup name="Tabla1" caption="Tabla1"/>
  </measureGroups>
  <maps count="26">
    <map measureGroup="0" dimension="0"/>
    <map measureGroup="0" dimension="5"/>
    <map measureGroup="0" dimension="11"/>
    <map measureGroup="1" dimension="1"/>
    <map measureGroup="1" dimension="5"/>
    <map measureGroup="1" dimension="11"/>
    <map measureGroup="2" dimension="2"/>
    <map measureGroup="2" dimension="11"/>
    <map measureGroup="3" dimension="3"/>
    <map measureGroup="3" dimension="5"/>
    <map measureGroup="3" dimension="11"/>
    <map measureGroup="4" dimension="4"/>
    <map measureGroup="4" dimension="5"/>
    <map measureGroup="4" dimension="11"/>
    <map measureGroup="5" dimension="5"/>
    <map measureGroup="6" dimension="5"/>
    <map measureGroup="6" dimension="6"/>
    <map measureGroup="6" dimension="11"/>
    <map measureGroup="7" dimension="5"/>
    <map measureGroup="7" dimension="7"/>
    <map measureGroup="7" dimension="10"/>
    <map measureGroup="8" dimension="5"/>
    <map measureGroup="8" dimension="8"/>
    <map measureGroup="8" dimension="10"/>
    <map measureGroup="9" dimension="10"/>
    <map measureGroup="10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olina Vallejo Mora" refreshedDate="45222.666988773148" backgroundQuery="1" createdVersion="8" refreshedVersion="8" minRefreshableVersion="3" recordCount="0" supportSubquery="1" supportAdvancedDrill="1" xr:uid="{43484BD7-1501-44C0-A140-E25F6AFA30AF}">
  <cacheSource type="external" connectionId="9"/>
  <cacheFields count="12">
    <cacheField name="[Measures].[Suma de PRESUPUESTO DEFINITIVO]" caption="Suma de PRESUPUESTO DEFINITIVO" numFmtId="0" hierarchy="106" level="32767"/>
    <cacheField name="[Measures].[Suma de VALOR]" caption="Suma de VALOR" numFmtId="0" hierarchy="112" level="32767"/>
    <cacheField name="[Measures].[Suma de OPs pagadas]" caption="Suma de OPs pagadas" numFmtId="0" hierarchy="110" level="32767"/>
    <cacheField name="[Measures].[Suma de PAGO]" caption="Suma de PAGO" numFmtId="0" hierarchy="114" level="32767"/>
    <cacheField name="[Measures].[Suma de Adicion 2]" caption="Suma de Adicion 2" numFmtId="0" hierarchy="116" level="32767"/>
    <cacheField name="[Measures].[Suma de CONTRA CRÉDITO]" caption="Suma de CONTRA CRÉDITO" numFmtId="0" hierarchy="117" level="32767"/>
    <cacheField name="[Measures].[Suma de CRÉDITO]" caption="Suma de CRÉDITO" numFmtId="0" hierarchy="118" level="32767"/>
    <cacheField name="[Measures].[Suma de Reducción]" caption="Suma de Reducción" numFmtId="0" hierarchy="119" level="32767"/>
    <cacheField name="[Control de Pagos].[PAGO].[PAGO]" caption="PAGO" numFmtId="0" hierarchy="43" level="1">
      <sharedItems containsSemiMixedTypes="0" containsNonDate="0" containsString="0"/>
    </cacheField>
    <cacheField name="[Measures].[Suma de VALOR  FACTURA]" caption="Suma de VALOR  FACTURA" numFmtId="0" hierarchy="128" level="32767"/>
    <cacheField name="[Tabla1].[RUBRO].[RUBRO]" caption="RUBRO" numFmtId="0" hierarchy="92" level="1">
      <sharedItems count="54">
        <s v="2.1.1.01.01.001.01"/>
        <s v="2.1.1.01.01.001.06"/>
        <s v="2.1.1.01.01.001.07"/>
        <s v="2.1.1.01.01.001.08.01"/>
        <s v="2.1.1.01.01.001.08.02"/>
        <s v="2.1.1.01.02.001"/>
        <s v="2.1.1.01.02.002"/>
        <s v="2.1.1.01.02.003"/>
        <s v="2.1.1.01.02.004"/>
        <s v="2.1.1.01.02.005"/>
        <s v="2.1.1.01.02.006"/>
        <s v="2.1.1.01.02.007"/>
        <s v="2.1.1.01.03.001.01"/>
        <s v="2.1.1.01.03.001.03"/>
        <s v="2.1.2.02.01.001"/>
        <s v="2.1.2.02.01.003"/>
        <s v="2.1.2.02.01.004"/>
        <s v="2.1.2.02.02.005"/>
        <s v="2.1.2.02.02.006"/>
        <s v="2.1.2.02.02.007"/>
        <s v="2.1.2.02.02.008"/>
        <s v="2.1.2.02.02.009"/>
        <s v="2.1.2.02.02.010"/>
        <s v="2.1.8.01.01"/>
        <s v="2.1.8.01.09"/>
        <s v="2.1.8.01.14"/>
        <s v="2.1.8.01.53"/>
        <s v="2.1.8.01.54"/>
        <s v="2.1.8.01.64"/>
        <s v="2.1.8.02"/>
        <s v="2.1.8.03"/>
        <s v="2.1.8.04.01"/>
        <s v="2.1.8.05.01.004"/>
        <s v="2.1.8.05.02"/>
        <s v="2.4.5.01.02"/>
        <s v="2.4.5.01.03"/>
        <s v="2.4.5.02.06"/>
        <s v="2.4.5.02.08"/>
        <s v="2.4.5.02.09"/>
        <s v="P-2.1.2.02.01.004"/>
        <s v="P-2.1.2.02.02.006"/>
        <s v="P-2.1.2.02.02.007"/>
        <s v="P-2.1.2.02.02.008"/>
        <s v="P-2.1.2.02.02.009"/>
        <s v="P-2.4.5.02.08"/>
        <s v="T-2.1.1.01.02.001"/>
        <s v="T-2.1.1.01.02.002"/>
        <s v="T-2.1.1.01.02.004"/>
        <s v="T-2.1.1.01.02.005"/>
        <s v="T-2.1.1.01.02.006"/>
        <s v="T-2.1.1.01.02.007"/>
        <s v="T-2.1.2.02.02.007"/>
        <s v="T-2.1.2.02.02.009"/>
        <s v="T-2.4.5.02.08"/>
      </sharedItems>
    </cacheField>
    <cacheField name="[dias].[FECHA].[FECHA]" caption="FECHA" numFmtId="0" hierarchy="52" level="1">
      <sharedItems containsSemiMixedTypes="0" containsNonDate="0" containsString="0"/>
    </cacheField>
  </cacheFields>
  <cacheHierarchies count="129">
    <cacheHierarchy uniqueName="[Caja menor].[MES_]" caption="MES_" attribute="1" defaultMemberUniqueName="[Caja menor].[MES_].[All]" allUniqueName="[Caja menor].[MES_].[All]" dimensionUniqueName="[Caja menor]" displayFolder="" count="0" memberValueDatatype="130" unbalanced="0"/>
    <cacheHierarchy uniqueName="[Caja menor].[FECHA CAJA MENOR]" caption="FECHA CAJA MENOR" attribute="1" time="1" defaultMemberUniqueName="[Caja menor].[FECHA CAJA MENOR].[All]" allUniqueName="[Caja menor].[FECHA CAJA MENOR].[All]" dimensionUniqueName="[Caja menor]" displayFolder="" count="0" memberValueDatatype="7" unbalanced="0"/>
    <cacheHierarchy uniqueName="[Caja menor].[Column13]" caption="Column13" attribute="1" defaultMemberUniqueName="[Caja menor].[Column13].[All]" allUniqueName="[Caja menor].[Column13].[All]" dimensionUniqueName="[Caja menor]" displayFolder="" count="0" memberValueDatatype="130" unbalanced="0"/>
    <cacheHierarchy uniqueName="[Caja menor].[Column12]" caption="Column12" attribute="1" defaultMemberUniqueName="[Caja menor].[Column12].[All]" allUniqueName="[Caja menor].[Column12].[All]" dimensionUniqueName="[Caja menor]" displayFolder="" count="0" memberValueDatatype="130" unbalanced="0"/>
    <cacheHierarchy uniqueName="[Caja menor].[CRP]" caption="CRP" attribute="1" defaultMemberUniqueName="[Caja menor].[CRP].[All]" allUniqueName="[Caja menor].[CRP].[All]" dimensionUniqueName="[Caja menor]" displayFolder="" count="0" memberValueDatatype="130" unbalanced="0"/>
    <cacheHierarchy uniqueName="[Caja menor].[NETO PAGADO]" caption="NETO PAGADO" attribute="1" defaultMemberUniqueName="[Caja menor].[NETO PAGADO].[All]" allUniqueName="[Caja menor].[NETO PAGADO].[All]" dimensionUniqueName="[Caja menor]" displayFolder="" count="0" memberValueDatatype="130" unbalanced="0"/>
    <cacheHierarchy uniqueName="[Caja menor].[VALOR  FACTURA]" caption="VALOR  FACTURA" attribute="1" defaultMemberUniqueName="[Caja menor].[VALOR  FACTURA].[All]" allUniqueName="[Caja menor].[VALOR  FACTURA].[All]" dimensionUniqueName="[Caja menor]" displayFolder="" count="0" memberValueDatatype="20" unbalanced="0"/>
    <cacheHierarchy uniqueName="[Caja menor].[CPC]" caption="CPC" attribute="1" defaultMemberUniqueName="[Caja menor].[CPC].[All]" allUniqueName="[Caja menor].[CPC].[All]" dimensionUniqueName="[Caja menor]" displayFolder="" count="0" memberValueDatatype="130" unbalanced="0"/>
    <cacheHierarchy uniqueName="[Caja menor].[RUBRO PRESUPUESTAL]" caption="RUBRO PRESUPUESTAL" attribute="1" defaultMemberUniqueName="[Caja menor].[RUBRO PRESUPUESTAL].[All]" allUniqueName="[Caja menor].[RUBRO PRESUPUESTAL].[All]" dimensionUniqueName="[Caja menor]" displayFolder="" count="0" memberValueDatatype="130" unbalanced="0"/>
    <cacheHierarchy uniqueName="[Caja menor].[RECIBO Nº]" caption="RECIBO Nº" attribute="1" defaultMemberUniqueName="[Caja menor].[RECIBO Nº].[All]" allUniqueName="[Caja menor].[RECIBO Nº].[All]" dimensionUniqueName="[Caja menor]" displayFolder="" count="0" memberValueDatatype="130" unbalanced="0"/>
    <cacheHierarchy uniqueName="[Caja menor].[POR CONCEPTO DE]" caption="POR CONCEPTO DE" attribute="1" defaultMemberUniqueName="[Caja menor].[POR CONCEPTO DE].[All]" allUniqueName="[Caja menor].[POR CONCEPTO DE].[All]" dimensionUniqueName="[Caja menor]" displayFolder="" count="0" memberValueDatatype="130" unbalanced="0"/>
    <cacheHierarchy uniqueName="[Caja menor].[PAGADO A]" caption="PAGADO A" attribute="1" defaultMemberUniqueName="[Caja menor].[PAGADO A].[All]" allUniqueName="[Caja menor].[PAGADO A].[All]" dimensionUniqueName="[Caja menor]" displayFolder="" count="0" memberValueDatatype="130" unbalanced="0"/>
    <cacheHierarchy uniqueName="[Caja menor].[NIT Y/O CEDULA]" caption="NIT Y/O CEDULA" attribute="1" defaultMemberUniqueName="[Caja menor].[NIT Y/O CEDULA].[All]" allUniqueName="[Caja menor].[NIT Y/O CEDULA].[All]" dimensionUniqueName="[Caja menor]" displayFolder="" count="0" memberValueDatatype="130" unbalanced="0"/>
    <cacheHierarchy uniqueName="[Caja menor].[FECHA DE ELABORACIÓN DE LA FACTURA]" caption="FECHA DE ELABORACIÓN DE LA FACTURA" attribute="1" defaultMemberUniqueName="[Caja menor].[FECHA DE ELABORACIÓN DE LA FACTURA].[All]" allUniqueName="[Caja menor].[FECHA DE ELABORACIÓN DE LA FACTURA].[All]" dimensionUniqueName="[Caja menor]" displayFolder="" count="0" memberValueDatatype="130" unbalanced="0"/>
    <cacheHierarchy uniqueName="[CDP y RP].[N RP]" caption="N RP" attribute="1" defaultMemberUniqueName="[CDP y RP].[N RP].[All]" allUniqueName="[CDP y RP].[N RP].[All]" dimensionUniqueName="[CDP y RP]" displayFolder="" count="0" memberValueDatatype="130" unbalanced="0"/>
    <cacheHierarchy uniqueName="[CDP y RP].[RP]" caption="RP" attribute="1" defaultMemberUniqueName="[CDP y RP].[RP].[All]" allUniqueName="[CDP y RP].[RP].[All]" dimensionUniqueName="[CDP y RP]" displayFolder="" count="0" memberValueDatatype="130" unbalanced="0"/>
    <cacheHierarchy uniqueName="[CDP y RP].[FECHA RP]" caption="FECHA RP" attribute="1" time="1" defaultMemberUniqueName="[CDP y RP].[FECHA RP].[All]" allUniqueName="[CDP y RP].[FECHA RP].[All]" dimensionUniqueName="[CDP y RP]" displayFolder="" count="0" memberValueDatatype="7" unbalanced="0"/>
    <cacheHierarchy uniqueName="[CDP y RP].[CODIGO RUBRO]" caption="CODIGO RUBRO" attribute="1" defaultMemberUniqueName="[CDP y RP].[CODIGO RUBRO].[All]" allUniqueName="[CDP y RP].[CODIGO RUBRO].[All]" dimensionUniqueName="[CDP y RP]" displayFolder="" count="0" memberValueDatatype="130" unbalanced="0"/>
    <cacheHierarchy uniqueName="[CDP y RP].[VALOR]" caption="VALOR" attribute="1" defaultMemberUniqueName="[CDP y RP].[VALOR].[All]" allUniqueName="[CDP y RP].[VALOR].[All]" dimensionUniqueName="[CDP y RP]" displayFolder="" count="0" memberValueDatatype="5" unbalanced="0"/>
    <cacheHierarchy uniqueName="[CDP y RP].[N CDP]" caption="N CDP" attribute="1" defaultMemberUniqueName="[CDP y RP].[N CDP].[All]" allUniqueName="[CDP y RP].[N CDP].[All]" dimensionUniqueName="[CDP y RP]" displayFolder="" count="0" memberValueDatatype="130" unbalanced="0"/>
    <cacheHierarchy uniqueName="[Consolidado Presupuesto].[AREA]" caption="AREA" attribute="1" defaultMemberUniqueName="[Consolidado Presupuesto].[AREA].[All]" allUniqueName="[Consolidado Presupuesto].[AREA].[All]" dimensionUniqueName="[Consolidado Presupuesto]" displayFolder="" count="0" memberValueDatatype="130" unbalanced="0"/>
    <cacheHierarchy uniqueName="[Consolidado Presupuesto].[PRESUPUESTO DEFINITIVO]" caption="PRESUPUESTO DEFINITIVO" attribute="1" defaultMemberUniqueName="[Consolidado Presupuesto].[PRESUPUESTO DEFINITIVO].[All]" allUniqueName="[Consolidado Presupuesto].[PRESUPUESTO DEFINITIVO].[All]" dimensionUniqueName="[Consolidado Presupuesto]" displayFolder="" count="0" memberValueDatatype="20" unbalanced="0"/>
    <cacheHierarchy uniqueName="[Consolidado Presupuesto].[ADICION]" caption="ADICION" attribute="1" defaultMemberUniqueName="[Consolidado Presupuesto].[ADICION].[All]" allUniqueName="[Consolidado Presupuesto].[ADICION].[All]" dimensionUniqueName="[Consolidado Presupuesto]" displayFolder="" count="0" memberValueDatatype="20" unbalanced="0"/>
    <cacheHierarchy uniqueName="[Consolidado Presupuesto].[CONTRA CREDITO]" caption="CONTRA CREDITO" attribute="1" defaultMemberUniqueName="[Consolidado Presupuesto].[CONTRA CREDITO].[All]" allUniqueName="[Consolidado Presupuesto].[CONTRA CREDITO].[All]" dimensionUniqueName="[Consolidado Presupuesto]" displayFolder="" count="0" memberValueDatatype="20" unbalanced="0"/>
    <cacheHierarchy uniqueName="[Consolidado Presupuesto].[CREDITO]" caption="CREDITO" attribute="1" defaultMemberUniqueName="[Consolidado Presupuesto].[CREDITO].[All]" allUniqueName="[Consolidado Presupuesto].[CREDITO].[All]" dimensionUniqueName="[Consolidado Presupuesto]" displayFolder="" count="0" memberValueDatatype="20" unbalanced="0"/>
    <cacheHierarchy uniqueName="[Consolidado Presupuesto].[PRESUPUESTO INICIAL]" caption="PRESUPUESTO INICIAL" attribute="1" defaultMemberUniqueName="[Consolidado Presupuesto].[PRESUPUESTO INICIAL].[All]" allUniqueName="[Consolidado Presupuesto].[PRESUPUESTO INICIAL].[All]" dimensionUniqueName="[Consolidado Presupuesto]" displayFolder="" count="0" memberValueDatatype="20" unbalanced="0"/>
    <cacheHierarchy uniqueName="[Consolidado Presupuesto].[NOMBRE CODIGO CPC]" caption="NOMBRE CODIGO CPC" attribute="1" defaultMemberUniqueName="[Consolidado Presupuesto].[NOMBRE CODIGO CPC].[All]" allUniqueName="[Consolidado Presupuesto].[NOMBRE CODIGO CPC].[All]" dimensionUniqueName="[Consolidado Presupuesto]" displayFolder="" count="0" memberValueDatatype="130" unbalanced="0"/>
    <cacheHierarchy uniqueName="[Consolidado Presupuesto].[CÓDIGO CPC]" caption="CÓDIGO CPC" attribute="1" defaultMemberUniqueName="[Consolidado Presupuesto].[CÓDIGO CPC].[All]" allUniqueName="[Consolidado Presupuesto].[CÓDIGO CPC].[All]" dimensionUniqueName="[Consolidado Presupuesto]" displayFolder="" count="0" memberValueDatatype="130" unbalanced="0"/>
    <cacheHierarchy uniqueName="[Consolidado Presupuesto].[NOMBRE RUBRO]" caption="NOMBRE RUBRO" attribute="1" defaultMemberUniqueName="[Consolidado Presupuesto].[NOMBRE RUBRO].[All]" allUniqueName="[Consolidado Presupuesto].[NOMBRE RUBRO].[All]" dimensionUniqueName="[Consolidado Presupuesto]" displayFolder="" count="0" memberValueDatatype="130" unbalanced="0"/>
    <cacheHierarchy uniqueName="[Consolidado Presupuesto].[CÓDIGO RUBRO]" caption="CÓDIGO RUBRO" attribute="1" defaultMemberUniqueName="[Consolidado Presupuesto].[CÓDIGO RUBRO].[All]" allUniqueName="[Consolidado Presupuesto].[CÓDIGO RUBRO].[All]" dimensionUniqueName="[Consolidado Presupuesto]" displayFolder="" count="0" memberValueDatatype="130" unbalanced="0"/>
    <cacheHierarchy uniqueName="[Consolidado Presupuesto].[CATEGORIAS]" caption="CATEGORIAS" attribute="1" defaultMemberUniqueName="[Consolidado Presupuesto].[CATEGORIAS].[All]" allUniqueName="[Consolidado Presupuesto].[CATEGORIAS].[All]" dimensionUniqueName="[Consolidado Presupuesto]" displayFolder="" count="0" memberValueDatatype="130" unbalanced="0"/>
    <cacheHierarchy uniqueName="[Consolidado Presupuesto].[DESCRIPCIÓN DEL BIEN O SERVICIO]" caption="DESCRIPCIÓN DEL BIEN O SERVICIO" attribute="1" defaultMemberUniqueName="[Consolidado Presupuesto].[DESCRIPCIÓN DEL BIEN O SERVICIO].[All]" allUniqueName="[Consolidado Presupuesto].[DESCRIPCIÓN DEL BIEN O SERVICIO].[All]" dimensionUniqueName="[Consolidado Presupuesto]" displayFolder="" count="0" memberValueDatatype="130" unbalanced="0"/>
    <cacheHierarchy uniqueName="[Consolidado Presupuesto].[ITEM]" caption="ITEM" attribute="1" defaultMemberUniqueName="[Consolidado Presupuesto].[ITEM].[All]" allUniqueName="[Consolidado Presupuesto].[ITEM].[All]" dimensionUniqueName="[Consolidado Presupuesto]" displayFolder="" count="0" memberValueDatatype="20" unbalanced="0"/>
    <cacheHierarchy uniqueName="[Consolidado Presupuesto  2].[CODIGO]" caption="CODIGO" attribute="1" defaultMemberUniqueName="[Consolidado Presupuesto  2].[CODIGO].[All]" allUniqueName="[Consolidado Presupuesto  2].[CODIGO].[All]" dimensionUniqueName="[Consolidado Presupuesto  2]" displayFolder="" count="0" memberValueDatatype="130" unbalanced="0"/>
    <cacheHierarchy uniqueName="[Consolidado Presupuesto  2].[DESCRIPCIÓN]" caption="DESCRIPCIÓN" attribute="1" defaultMemberUniqueName="[Consolidado Presupuesto  2].[DESCRIPCIÓN].[All]" allUniqueName="[Consolidado Presupuesto  2].[DESCRIPCIÓN].[All]" dimensionUniqueName="[Consolidado Presupuesto  2]" displayFolder="" count="0" memberValueDatatype="130" unbalanced="0"/>
    <cacheHierarchy uniqueName="[Consolidado Presupuesto  2].[CONTRA CRÉDITO]" caption="CONTRA CRÉDITO" attribute="1" defaultMemberUniqueName="[Consolidado Presupuesto  2].[CONTRA CRÉDITO].[All]" allUniqueName="[Consolidado Presupuesto  2].[CONTRA CRÉDITO].[All]" dimensionUniqueName="[Consolidado Presupuesto  2]" displayFolder="" count="0" memberValueDatatype="5" unbalanced="0"/>
    <cacheHierarchy uniqueName="[Consolidado Presupuesto  2].[CRÉDITO]" caption="CRÉDITO" attribute="1" defaultMemberUniqueName="[Consolidado Presupuesto  2].[CRÉDITO].[All]" allUniqueName="[Consolidado Presupuesto  2].[CRÉDITO].[All]" dimensionUniqueName="[Consolidado Presupuesto  2]" displayFolder="" count="0" memberValueDatatype="5" unbalanced="0"/>
    <cacheHierarchy uniqueName="[Consolidado Presupuesto  2].[Adicion]" caption="Adicion" attribute="1" defaultMemberUniqueName="[Consolidado Presupuesto  2].[Adicion].[All]" allUniqueName="[Consolidado Presupuesto  2].[Adicion].[All]" dimensionUniqueName="[Consolidado Presupuesto  2]" displayFolder="" count="0" memberValueDatatype="5" unbalanced="0"/>
    <cacheHierarchy uniqueName="[Consolidado Presupuesto  2].[Reducción]" caption="Reducción" attribute="1" defaultMemberUniqueName="[Consolidado Presupuesto  2].[Reducción].[All]" allUniqueName="[Consolidado Presupuesto  2].[Reducción].[All]" dimensionUniqueName="[Consolidado Presupuesto  2]" displayFolder="" count="0" memberValueDatatype="5" unbalanced="0"/>
    <cacheHierarchy uniqueName="[Consolidado Presupuesto  2].[CONCEPTO]" caption="CONCEPTO" attribute="1" defaultMemberUniqueName="[Consolidado Presupuesto  2].[CONCEPTO].[All]" allUniqueName="[Consolidado Presupuesto  2].[CONCEPTO].[All]" dimensionUniqueName="[Consolidado Presupuesto  2]" displayFolder="" count="0" memberValueDatatype="130" unbalanced="0"/>
    <cacheHierarchy uniqueName="[Consolidado Presupuesto  2].[FECHA RESOLUCIÓN]" caption="FECHA RESOLUCIÓN" attribute="1" time="1" defaultMemberUniqueName="[Consolidado Presupuesto  2].[FECHA RESOLUCIÓN].[All]" allUniqueName="[Consolidado Presupuesto  2].[FECHA RESOLUCIÓN].[All]" dimensionUniqueName="[Consolidado Presupuesto  2]" displayFolder="" count="0" memberValueDatatype="7" unbalanced="0"/>
    <cacheHierarchy uniqueName="[Control de Pagos].[OPs pagadas]" caption="OPs pagadas" attribute="1" defaultMemberUniqueName="[Control de Pagos].[OPs pagadas].[All]" allUniqueName="[Control de Pagos].[OPs pagadas].[All]" dimensionUniqueName="[Control de Pagos]" displayFolder="" count="0" memberValueDatatype="5" unbalanced="0"/>
    <cacheHierarchy uniqueName="[Control de Pagos].[RUBRO]" caption="RUBRO" attribute="1" defaultMemberUniqueName="[Control de Pagos].[RUBRO].[All]" allUniqueName="[Control de Pagos].[RUBRO].[All]" dimensionUniqueName="[Control de Pagos]" displayFolder="" count="0" memberValueDatatype="130" unbalanced="0"/>
    <cacheHierarchy uniqueName="[Control de Pagos].[PAGO]" caption="PAGO" attribute="1" defaultMemberUniqueName="[Control de Pagos].[PAGO].[All]" allUniqueName="[Control de Pagos].[PAGO].[All]" dimensionUniqueName="[Control de Pagos]" displayFolder="" count="2" memberValueDatatype="130" unbalanced="0">
      <fieldsUsage count="2">
        <fieldUsage x="-1"/>
        <fieldUsage x="8"/>
      </fieldsUsage>
    </cacheHierarchy>
    <cacheHierarchy uniqueName="[Control de Pagos].[FECHA PAGO]" caption="FECHA PAGO" attribute="1" time="1" defaultMemberUniqueName="[Control de Pagos].[FECHA PAGO].[All]" allUniqueName="[Control de Pagos].[FECHA PAGO].[All]" dimensionUniqueName="[Control de Pagos]" displayFolder="" count="0" memberValueDatatype="7" unbalanced="0"/>
    <cacheHierarchy uniqueName="[Control de Pagos].[MES DE PAGO]" caption="MES DE PAGO" attribute="1" defaultMemberUniqueName="[Control de Pagos].[MES DE PAGO].[All]" allUniqueName="[Control de Pagos].[MES DE PAGO].[All]" dimensionUniqueName="[Control de Pagos]" displayFolder="" count="0" memberValueDatatype="130" unbalanced="0"/>
    <cacheHierarchy uniqueName="[Control de Pagos].[FACTURA]" caption="FACTURA" attribute="1" defaultMemberUniqueName="[Control de Pagos].[FACTURA].[All]" allUniqueName="[Control de Pagos].[FACTURA].[All]" dimensionUniqueName="[Control de Pagos]" displayFolder="" count="0" memberValueDatatype="130" unbalanced="0"/>
    <cacheHierarchy uniqueName="[Control de Pagos].[DIAS]" caption="DIAS" attribute="1" defaultMemberUniqueName="[Control de Pagos].[DIAS].[All]" allUniqueName="[Control de Pagos].[DIAS].[All]" dimensionUniqueName="[Control de Pagos]" displayFolder="" count="0" memberValueDatatype="130" unbalanced="0"/>
    <cacheHierarchy uniqueName="[Control de Pagos].[FECHA DE VENCIMIENTO]" caption="FECHA DE VENCIMIENTO" attribute="1" defaultMemberUniqueName="[Control de Pagos].[FECHA DE VENCIMIENTO].[All]" allUniqueName="[Control de Pagos].[FECHA DE VENCIMIENTO].[All]" dimensionUniqueName="[Control de Pagos]" displayFolder="" count="0" memberValueDatatype="130" unbalanced="0"/>
    <cacheHierarchy uniqueName="[Control de Pagos].[VALOR ANTES DE IVA]" caption="VALOR ANTES DE IVA" attribute="1" defaultMemberUniqueName="[Control de Pagos].[VALOR ANTES DE IVA].[All]" allUniqueName="[Control de Pagos].[VALOR ANTES DE IVA].[All]" dimensionUniqueName="[Control de Pagos]" displayFolder="" count="0" memberValueDatatype="130" unbalanced="0"/>
    <cacheHierarchy uniqueName="[Control de Pagos].[IVA]" caption="IVA" attribute="1" defaultMemberUniqueName="[Control de Pagos].[IVA].[All]" allUniqueName="[Control de Pagos].[IVA].[All]" dimensionUniqueName="[Control de Pagos]" displayFolder="" count="0" memberValueDatatype="130" unbalanced="0"/>
    <cacheHierarchy uniqueName="[Control de Pagos].[TOTAL]" caption="TOTAL" attribute="1" defaultMemberUniqueName="[Control de Pagos].[TOTAL].[All]" allUniqueName="[Control de Pagos].[TOTAL].[All]" dimensionUniqueName="[Control de Pagos]" displayFolder="" count="0" memberValueDatatype="130" unbalanced="0"/>
    <cacheHierarchy uniqueName="[dias].[FECHA]" caption="FECHA" attribute="1" time="1" defaultMemberUniqueName="[dias].[FECHA].[All]" allUniqueName="[dias].[FECHA].[All]" dimensionUniqueName="[dias]" displayFolder="" count="2" memberValueDatatype="7" unbalanced="0">
      <fieldsUsage count="2">
        <fieldUsage x="-1"/>
        <fieldUsage x="11"/>
      </fieldsUsage>
    </cacheHierarchy>
    <cacheHierarchy uniqueName="[Impuestos].[FECHA DE PAGO IMPUESTOS]" caption="FECHA DE PAGO IMPUESTOS" attribute="1" time="1" defaultMemberUniqueName="[Impuestos].[FECHA DE PAGO IMPUESTOS].[All]" allUniqueName="[Impuestos].[FECHA DE PAGO IMPUESTOS].[All]" dimensionUniqueName="[Impuestos]" displayFolder="" count="0" memberValueDatatype="7" unbalanced="0"/>
    <cacheHierarchy uniqueName="[Impuestos].[NIT Y/O CEDULA]" caption="NIT Y/O CEDULA" attribute="1" defaultMemberUniqueName="[Impuestos].[NIT Y/O CEDULA].[All]" allUniqueName="[Impuestos].[NIT Y/O CEDULA].[All]" dimensionUniqueName="[Impuestos]" displayFolder="" count="0" memberValueDatatype="130" unbalanced="0"/>
    <cacheHierarchy uniqueName="[Impuestos].[PAGADO A]" caption="PAGADO A" attribute="1" defaultMemberUniqueName="[Impuestos].[PAGADO A].[All]" allUniqueName="[Impuestos].[PAGADO A].[All]" dimensionUniqueName="[Impuestos]" displayFolder="" count="0" memberValueDatatype="130" unbalanced="0"/>
    <cacheHierarchy uniqueName="[Impuestos].[CONCEPTO]" caption="CONCEPTO" attribute="1" defaultMemberUniqueName="[Impuestos].[CONCEPTO].[All]" allUniqueName="[Impuestos].[CONCEPTO].[All]" dimensionUniqueName="[Impuestos]" displayFolder="" count="0" memberValueDatatype="130" unbalanced="0"/>
    <cacheHierarchy uniqueName="[Impuestos].[RUBRO PRESUPUESTAL]" caption="RUBRO PRESUPUESTAL" attribute="1" defaultMemberUniqueName="[Impuestos].[RUBRO PRESUPUESTAL].[All]" allUniqueName="[Impuestos].[RUBRO PRESUPUESTAL].[All]" dimensionUniqueName="[Impuestos]" displayFolder="" count="0" memberValueDatatype="130" unbalanced="0"/>
    <cacheHierarchy uniqueName="[Impuestos].[PAGO]" caption="PAGO" attribute="1" defaultMemberUniqueName="[Impuestos].[PAGO].[All]" allUniqueName="[Impuestos].[PAGO].[All]" dimensionUniqueName="[Impuestos]" displayFolder="" count="0" memberValueDatatype="5" unbalanced="0"/>
    <cacheHierarchy uniqueName="[Impuestos].[FECHA DE PAGO_1]" caption="FECHA DE PAGO_1" attribute="1" defaultMemberUniqueName="[Impuestos].[FECHA DE PAGO_1].[All]" allUniqueName="[Impuestos].[FECHA DE PAGO_1].[All]" dimensionUniqueName="[Impuestos]" displayFolder="" count="0" memberValueDatatype="130" unbalanced="0"/>
    <cacheHierarchy uniqueName="[Impuestos].[(Varios elementos)]" caption="(Varios elementos)" attribute="1" defaultMemberUniqueName="[Impuestos].[(Varios elementos)].[All]" allUniqueName="[Impuestos].[(Varios elementos)].[All]" dimensionUniqueName="[Impuestos]" displayFolder="" count="0" memberValueDatatype="130" unbalanced="0"/>
    <cacheHierarchy uniqueName="[Ingresos].[ELABORACIÓN]" caption="ELABORACIÓN" attribute="1" time="1" defaultMemberUniqueName="[Ingresos].[ELABORACIÓN].[All]" allUniqueName="[Ingresos].[ELABORACIÓN].[All]" dimensionUniqueName="[Ingresos]" displayFolder="" count="0" memberValueDatatype="7" unbalanced="0"/>
    <cacheHierarchy uniqueName="[Ingresos].[VALOR ANTES DE IVA]" caption="VALOR ANTES DE IVA" attribute="1" defaultMemberUniqueName="[Ingresos].[VALOR ANTES DE IVA].[All]" allUniqueName="[Ingresos].[VALOR ANTES DE IVA].[All]" dimensionUniqueName="[Ingresos]" displayFolder="" count="0" memberValueDatatype="5" unbalanced="0"/>
    <cacheHierarchy uniqueName="[Ingresos].[IVA]" caption="IVA" attribute="1" defaultMemberUniqueName="[Ingresos].[IVA].[All]" allUniqueName="[Ingresos].[IVA].[All]" dimensionUniqueName="[Ingresos]" displayFolder="" count="0" memberValueDatatype="5" unbalanced="0"/>
    <cacheHierarchy uniqueName="[Ingresos].[Valor total factura]" caption="Valor total factura" attribute="1" defaultMemberUniqueName="[Ingresos].[Valor total factura].[All]" allUniqueName="[Ingresos].[Valor total factura].[All]" dimensionUniqueName="[Ingresos]" displayFolder="" count="0" memberValueDatatype="5" unbalanced="0"/>
    <cacheHierarchy uniqueName="[Ingresos].[ESTADO]" caption="ESTADO" attribute="1" defaultMemberUniqueName="[Ingresos].[ESTADO].[All]" allUniqueName="[Ingresos].[ESTADO].[All]" dimensionUniqueName="[Ingresos]" displayFolder="" count="0" memberValueDatatype="130" unbalanced="0"/>
    <cacheHierarchy uniqueName="[Ingresos].[FECHA DE PAGO]" caption="FECHA DE PAGO" attribute="1" time="1" defaultMemberUniqueName="[Ingresos].[FECHA DE PAGO].[All]" allUniqueName="[Ingresos].[FECHA DE PAGO].[All]" dimensionUniqueName="[Ingresos]" displayFolder="" count="0" memberValueDatatype="7" unbalanced="0"/>
    <cacheHierarchy uniqueName="[Ingresos].[DEDUCCIÓN ESTAMPILLAS]" caption="DEDUCCIÓN ESTAMPILLAS" attribute="1" defaultMemberUniqueName="[Ingresos].[DEDUCCIÓN ESTAMPILLAS].[All]" allUniqueName="[Ingresos].[DEDUCCIÓN ESTAMPILLAS].[All]" dimensionUniqueName="[Ingresos]" displayFolder="" count="0" memberValueDatatype="5" unbalanced="0"/>
    <cacheHierarchy uniqueName="[Ingresos].[DEDUCCION TASA PRODEPORTE]" caption="DEDUCCION TASA PRODEPORTE" attribute="1" defaultMemberUniqueName="[Ingresos].[DEDUCCION TASA PRODEPORTE].[All]" allUniqueName="[Ingresos].[DEDUCCION TASA PRODEPORTE].[All]" dimensionUniqueName="[Ingresos]" displayFolder="" count="0" memberValueDatatype="5" unbalanced="0"/>
    <cacheHierarchy uniqueName="[Ingresos].[RETE FUENTE]" caption="RETE FUENTE" attribute="1" defaultMemberUniqueName="[Ingresos].[RETE FUENTE].[All]" allUniqueName="[Ingresos].[RETE FUENTE].[All]" dimensionUniqueName="[Ingresos]" displayFolder="" count="0" memberValueDatatype="5" unbalanced="0"/>
    <cacheHierarchy uniqueName="[Ingresos].[RETE IVA]" caption="RETE IVA" attribute="1" defaultMemberUniqueName="[Ingresos].[RETE IVA].[All]" allUniqueName="[Ingresos].[RETE IVA].[All]" dimensionUniqueName="[Ingresos]" displayFolder="" count="0" memberValueDatatype="5" unbalanced="0"/>
    <cacheHierarchy uniqueName="[Ingresos].[RETE ICA]" caption="RETE ICA" attribute="1" defaultMemberUniqueName="[Ingresos].[RETE ICA].[All]" allUniqueName="[Ingresos].[RETE ICA].[All]" dimensionUniqueName="[Ingresos]" displayFolder="" count="0" memberValueDatatype="5" unbalanced="0"/>
    <cacheHierarchy uniqueName="[Ingresos].[VALOR DESEMBOLSADO]" caption="VALOR DESEMBOLSADO" attribute="1" defaultMemberUniqueName="[Ingresos].[VALOR DESEMBOLSADO].[All]" allUniqueName="[Ingresos].[VALOR DESEMBOLSADO].[All]" dimensionUniqueName="[Ingresos]" displayFolder="" count="0" memberValueDatatype="20" unbalanced="0"/>
    <cacheHierarchy uniqueName="[Ingresos].[AÑO PAGO]" caption="AÑO PAGO" attribute="1" defaultMemberUniqueName="[Ingresos].[AÑO PAGO].[All]" allUniqueName="[Ingresos].[AÑO PAGO].[All]" dimensionUniqueName="[Ingresos]" displayFolder="" count="0" memberValueDatatype="130" unbalanced="0"/>
    <cacheHierarchy uniqueName="[Ingresos].[RUBRO]" caption="RUBRO" attribute="1" defaultMemberUniqueName="[Ingresos].[RUBRO].[All]" allUniqueName="[Ingresos].[RUBRO].[All]" dimensionUniqueName="[Ingresos]" displayFolder="" count="0" memberValueDatatype="130" unbalanced="0"/>
    <cacheHierarchy uniqueName="[Ingresos].[Honorarios y otro]" caption="Honorarios y otro" attribute="1" defaultMemberUniqueName="[Ingresos].[Honorarios y otro].[All]" allUniqueName="[Ingresos].[Honorarios y otro].[All]" dimensionUniqueName="[Ingresos]" displayFolder="" count="0" memberValueDatatype="5" unbalanced="0"/>
    <cacheHierarchy uniqueName="[Ingresos Presupuest].[CODIGO]" caption="CODIGO" attribute="1" defaultMemberUniqueName="[Ingresos Presupuest].[CODIGO].[All]" allUniqueName="[Ingresos Presupuest].[CODIGO].[All]" dimensionUniqueName="[Ingresos Presupuest]" displayFolder="" count="0" memberValueDatatype="130" unbalanced="0"/>
    <cacheHierarchy uniqueName="[Ingresos Presupuest].[DESCRIPCIÓN]" caption="DESCRIPCIÓN" attribute="1" defaultMemberUniqueName="[Ingresos Presupuest].[DESCRIPCIÓN].[All]" allUniqueName="[Ingresos Presupuest].[DESCRIPCIÓN].[All]" dimensionUniqueName="[Ingresos Presupuest]" displayFolder="" count="0" memberValueDatatype="130" unbalanced="0"/>
    <cacheHierarchy uniqueName="[Ingresos Presupuest].[ADICION]" caption="ADICION" attribute="1" defaultMemberUniqueName="[Ingresos Presupuest].[ADICION].[All]" allUniqueName="[Ingresos Presupuest].[ADICION].[All]" dimensionUniqueName="[Ingresos Presupuest]" displayFolder="" count="0" memberValueDatatype="5" unbalanced="0"/>
    <cacheHierarchy uniqueName="[Ingresos Presupuest].[REDUCCIÓN]" caption="REDUCCIÓN" attribute="1" defaultMemberUniqueName="[Ingresos Presupuest].[REDUCCIÓN].[All]" allUniqueName="[Ingresos Presupuest].[REDUCCIÓN].[All]" dimensionUniqueName="[Ingresos Presupuest]" displayFolder="" count="0" memberValueDatatype="5" unbalanced="0"/>
    <cacheHierarchy uniqueName="[Ingresos Presupuest].[CONCEPTO]" caption="CONCEPTO" attribute="1" defaultMemberUniqueName="[Ingresos Presupuest].[CONCEPTO].[All]" allUniqueName="[Ingresos Presupuest].[CONCEPTO].[All]" dimensionUniqueName="[Ingresos Presupuest]" displayFolder="" count="0" memberValueDatatype="130" unbalanced="0"/>
    <cacheHierarchy uniqueName="[Ingresos Presupuest].[FECHA RESOLUCIÓN]" caption="FECHA RESOLUCIÓN" attribute="1" time="1" defaultMemberUniqueName="[Ingresos Presupuest].[FECHA RESOLUCIÓN].[All]" allUniqueName="[Ingresos Presupuest].[FECHA RESOLUCIÓN].[All]" dimensionUniqueName="[Ingresos Presupuest]" displayFolder="" count="0" memberValueDatatype="7" unbalanced="0"/>
    <cacheHierarchy uniqueName="[Ingresos Presupuest].[PRESUPUESTO INICIAL]" caption="PRESUPUESTO INICIAL" attribute="1" defaultMemberUniqueName="[Ingresos Presupuest].[PRESUPUESTO INICIAL].[All]" allUniqueName="[Ingresos Presupuest].[PRESUPUESTO INICIAL].[All]" dimensionUniqueName="[Ingresos Presupuest]" displayFolder="" count="0" memberValueDatatype="130" unbalanced="0"/>
    <cacheHierarchy uniqueName="[Ingresos Presupuest].[PRESUPUESTO TOTAL]" caption="PRESUPUESTO TOTAL" attribute="1" defaultMemberUniqueName="[Ingresos Presupuest].[PRESUPUESTO TOTAL].[All]" allUniqueName="[Ingresos Presupuest].[PRESUPUESTO TOTAL].[All]" dimensionUniqueName="[Ingresos Presupuest]" displayFolder="" count="0" memberValueDatatype="130" unbalanced="0"/>
    <cacheHierarchy uniqueName="[Ingresos Presupuest].[FECHA RESOLUCIÓN_1]" caption="FECHA RESOLUCIÓN_1" attribute="1" defaultMemberUniqueName="[Ingresos Presupuest].[FECHA RESOLUCIÓN_1].[All]" allUniqueName="[Ingresos Presupuest].[FECHA RESOLUCIÓN_1].[All]" dimensionUniqueName="[Ingresos Presupuest]" displayFolder="" count="0" memberValueDatatype="130" unbalanced="0"/>
    <cacheHierarchy uniqueName="[Ingresos Presupuest].[(Todas)]" caption="(Todas)" attribute="1" defaultMemberUniqueName="[Ingresos Presupuest].[(Todas)].[All]" allUniqueName="[Ingresos Presupuest].[(Todas)].[All]" dimensionUniqueName="[Ingresos Presupuest]" displayFolder="" count="0" memberValueDatatype="130" unbalanced="0"/>
    <cacheHierarchy uniqueName="[Ingresos Presupuest].[Column13]" caption="Column13" attribute="1" defaultMemberUniqueName="[Ingresos Presupuest].[Column13].[All]" allUniqueName="[Ingresos Presupuest].[Column13].[All]" dimensionUniqueName="[Ingresos Presupuest]" displayFolder="" count="0" memberValueDatatype="130" unbalanced="0"/>
    <cacheHierarchy uniqueName="[Ingresos Presupuest].[Inicial]" caption="Inicial" attribute="1" defaultMemberUniqueName="[Ingresos Presupuest].[Inicial].[All]" allUniqueName="[Ingresos Presupuest].[Inicial].[All]" dimensionUniqueName="[Ingresos Presupuest]" displayFolder="" count="0" memberValueDatatype="5" unbalanced="0"/>
    <cacheHierarchy uniqueName="[Ingresos Presupuest].[Adición y Ptto Inicial]" caption="Adición y Ptto Inicial" attribute="1" defaultMemberUniqueName="[Ingresos Presupuest].[Adición y Ptto Inicial].[All]" allUniqueName="[Ingresos Presupuest].[Adición y Ptto Inicial].[All]" dimensionUniqueName="[Ingresos Presupuest]" displayFolder="" count="0" memberValueDatatype="5" unbalanced="0"/>
    <cacheHierarchy uniqueName="[RubrosIngresos].[RUBRO INGRESO]" caption="RUBRO INGRESO" attribute="1" defaultMemberUniqueName="[RubrosIngresos].[RUBRO INGRESO].[All]" allUniqueName="[RubrosIngresos].[RUBRO INGRESO].[All]" dimensionUniqueName="[RubrosIngresos]" displayFolder="" count="0" memberValueDatatype="130" unbalanced="0"/>
    <cacheHierarchy uniqueName="[RubrosIngresos].[Descripción1]" caption="Descripción1" attribute="1" defaultMemberUniqueName="[RubrosIngresos].[Descripción1].[All]" allUniqueName="[RubrosIngresos].[Descripción1].[All]" dimensionUniqueName="[RubrosIngresos]" displayFolder="" count="0" memberValueDatatype="130" unbalanced="0"/>
    <cacheHierarchy uniqueName="[RubrosIngresos].[Descripción2]" caption="Descripción2" attribute="1" defaultMemberUniqueName="[RubrosIngresos].[Descripción2].[All]" allUniqueName="[RubrosIngresos].[Descripción2].[All]" dimensionUniqueName="[RubrosIngresos]" displayFolder="" count="0" memberValueDatatype="130" unbalanced="0"/>
    <cacheHierarchy uniqueName="[Tabla1].[RUBRO]" caption="RUBRO" attribute="1" defaultMemberUniqueName="[Tabla1].[RUBRO].[All]" allUniqueName="[Tabla1].[RUBRO].[All]" dimensionUniqueName="[Tabla1]" displayFolder="" count="2" memberValueDatatype="130" unbalanced="0">
      <fieldsUsage count="2">
        <fieldUsage x="-1"/>
        <fieldUsage x="10"/>
      </fieldsUsage>
    </cacheHierarchy>
    <cacheHierarchy uniqueName="[Tabla1].[Columna1]" caption="Columna1" attribute="1" defaultMemberUniqueName="[Tabla1].[Columna1].[All]" allUniqueName="[Tabla1].[Columna1].[All]" dimensionUniqueName="[Tabla1]" displayFolder="" count="0" memberValueDatatype="130" unbalanced="0"/>
    <cacheHierarchy uniqueName="[Measures].[__XL_Count CDP y RP]" caption="__XL_Count CDP y RP" measure="1" displayFolder="" measureGroup="CDP y RP" count="0" hidden="1"/>
    <cacheHierarchy uniqueName="[Measures].[__XL_Count Control de Pagos]" caption="__XL_Count Control de Pagos" measure="1" displayFolder="" measureGroup="Control de Pagos" count="0" hidden="1"/>
    <cacheHierarchy uniqueName="[Measures].[__XL_Count Consolidado Presupuesto]" caption="__XL_Count Consolidado Presupuesto" measure="1" displayFolder="" measureGroup="Consolidado Presupuesto" count="0" hidden="1"/>
    <cacheHierarchy uniqueName="[Measures].[__XL_Count Tabla1]" caption="__XL_Count Tabla1" measure="1" displayFolder="" measureGroup="Tabla1" count="0" hidden="1"/>
    <cacheHierarchy uniqueName="[Measures].[__XL_Count Impuestos]" caption="__XL_Count Impuestos" measure="1" displayFolder="" measureGroup="Impuestos" count="0" hidden="1"/>
    <cacheHierarchy uniqueName="[Measures].[__XL_Count Consolidado Presupuesto  2]" caption="__XL_Count Consolidado Presupuesto  2" measure="1" displayFolder="" measureGroup="Consolidado Presupuesto  2" count="0" hidden="1"/>
    <cacheHierarchy uniqueName="[Measures].[__XL_Count Ingresos]" caption="__XL_Count Ingresos" measure="1" displayFolder="" measureGroup="Ingresos" count="0" hidden="1"/>
    <cacheHierarchy uniqueName="[Measures].[__XL_Count Ingresos Presupuest]" caption="__XL_Count Ingresos Presupuest" measure="1" displayFolder="" measureGroup="Ingresos Presupuest" count="0" hidden="1"/>
    <cacheHierarchy uniqueName="[Measures].[__XL_Count RubrosIngresos]" caption="__XL_Count RubrosIngresos" measure="1" displayFolder="" measureGroup="RubrosIngresos" count="0" hidden="1"/>
    <cacheHierarchy uniqueName="[Measures].[__XL_Count dias]" caption="__XL_Count dias" measure="1" displayFolder="" measureGroup="dias" count="0" hidden="1"/>
    <cacheHierarchy uniqueName="[Measures].[__XL_Count Caja menor]" caption="__XL_Count Caja menor" measure="1" displayFolder="" measureGroup="Caja menor" count="0" hidden="1"/>
    <cacheHierarchy uniqueName="[Measures].[__No measures defined]" caption="__No measures defined" measure="1" displayFolder="" count="0" hidden="1"/>
    <cacheHierarchy uniqueName="[Measures].[Suma de PRESUPUESTO DEFINITIVO]" caption="Suma de PRESUPUESTO DEFINITIVO" measure="1" displayFolder="" measureGroup="Consolidado Presupuesto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ADICION]" caption="Suma de ADICION" measure="1" displayFolder="" measureGroup="Consolidado Presupuesto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CONTRA CREDITO]" caption="Suma de CONTRA CREDITO" measure="1" displayFolder="" measureGroup="Consolidado Presupuesto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de CREDITO]" caption="Suma de CREDITO" measure="1" displayFolder="" measureGroup="Consolidado Presupuesto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OPs pagadas]" caption="Suma de OPs pagadas" measure="1" displayFolder="" measureGroup="Control de Pago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Recuento de VALOR]" caption="Recuento de VALOR" measure="1" displayFolder="" measureGroup="CDP y RP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VALOR]" caption="Suma de VALOR" measure="1" displayFolder="" measureGroup="CDP y RP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Recuento de PAGO]" caption="Recuento de PAGO" measure="1" displayFolder="" measureGroup="Impuestos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Suma de PAGO]" caption="Suma de PAGO" measure="1" displayFolder="" measureGroup="Impuesto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Recuento de Adicion]" caption="Recuento de Adicion" measure="1" displayFolder="" measureGroup="Consolidado Presupuesto  2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a de Adicion 2]" caption="Suma de Adicion 2" measure="1" displayFolder="" measureGroup="Consolidado Presupuesto  2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a de CONTRA CRÉDITO]" caption="Suma de CONTRA CRÉDITO" measure="1" displayFolder="" measureGroup="Consolidado Presupuesto  2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a de CRÉDITO]" caption="Suma de CRÉDITO" measure="1" displayFolder="" measureGroup="Consolidado Presupuesto  2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a de Reducción]" caption="Suma de Reducción" measure="1" displayFolder="" measureGroup="Consolidado Presupuesto  2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a de Valor total factura]" caption="Suma de Valor total factura" measure="1" displayFolder="" measureGroup="Ingresos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a de ADICION 3]" caption="Suma de ADICION 3" measure="1" displayFolder="" measureGroup="Ingresos Presupuest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REDUCCIÓN 2]" caption="Suma de REDUCCIÓN 2" measure="1" displayFolder="" measureGroup="Ingresos Presupuest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Adición y Ptto Inicial]" caption="Suma de Adición y Ptto Inicial" measure="1" displayFolder="" measureGroup="Ingresos Presupuest" count="0" hidden="1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Recuento de VALOR DESEMBOLSADO]" caption="Recuento de VALOR DESEMBOLSADO" measure="1" displayFolder="" measureGroup="Ingresos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a de VALOR DESEMBOLSADO]" caption="Suma de VALOR DESEMBOLSADO" measure="1" displayFolder="" measureGroup="Ingresos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Recuento de Honorarios y otro]" caption="Recuento de Honorarios y otro" measure="1" displayFolder="" measureGroup="Ingresos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Suma de Honorarios y otro]" caption="Suma de Honorarios y otro" measure="1" displayFolder="" measureGroup="Ingresos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Suma de VALOR  FACTURA]" caption="Suma de VALOR  FACTURA" measure="1" displayFolder="" measureGroup="Caja menor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dimensions count="12">
    <dimension name="Caja menor" uniqueName="[Caja menor]" caption="Caja menor"/>
    <dimension name="CDP y RP" uniqueName="[CDP y RP]" caption="CDP y RP"/>
    <dimension name="Consolidado Presupuesto" uniqueName="[Consolidado Presupuesto]" caption="Consolidado Presupuesto"/>
    <dimension name="Consolidado Presupuesto  2" uniqueName="[Consolidado Presupuesto  2]" caption="Consolidado Presupuesto  2"/>
    <dimension name="Control de Pagos" uniqueName="[Control de Pagos]" caption="Control de Pagos"/>
    <dimension name="dias" uniqueName="[dias]" caption="dias"/>
    <dimension name="Impuestos" uniqueName="[Impuestos]" caption="Impuestos"/>
    <dimension name="Ingresos" uniqueName="[Ingresos]" caption="Ingresos"/>
    <dimension name="Ingresos Presupuest" uniqueName="[Ingresos Presupuest]" caption="Ingresos Presupuest"/>
    <dimension measure="1" name="Measures" uniqueName="[Measures]" caption="Measures"/>
    <dimension name="RubrosIngresos" uniqueName="[RubrosIngresos]" caption="RubrosIngresos"/>
    <dimension name="Tabla1" uniqueName="[Tabla1]" caption="Tabla1"/>
  </dimensions>
  <measureGroups count="11">
    <measureGroup name="Caja menor" caption="Caja menor"/>
    <measureGroup name="CDP y RP" caption="CDP y RP"/>
    <measureGroup name="Consolidado Presupuesto" caption="Consolidado Presupuesto"/>
    <measureGroup name="Consolidado Presupuesto  2" caption="Consolidado Presupuesto  2"/>
    <measureGroup name="Control de Pagos" caption="Control de Pagos"/>
    <measureGroup name="dias" caption="dias"/>
    <measureGroup name="Impuestos" caption="Impuestos"/>
    <measureGroup name="Ingresos" caption="Ingresos"/>
    <measureGroup name="Ingresos Presupuest" caption="Ingresos Presupuest"/>
    <measureGroup name="RubrosIngresos" caption="RubrosIngresos"/>
    <measureGroup name="Tabla1" caption="Tabla1"/>
  </measureGroups>
  <maps count="26">
    <map measureGroup="0" dimension="0"/>
    <map measureGroup="0" dimension="5"/>
    <map measureGroup="0" dimension="11"/>
    <map measureGroup="1" dimension="1"/>
    <map measureGroup="1" dimension="5"/>
    <map measureGroup="1" dimension="11"/>
    <map measureGroup="2" dimension="2"/>
    <map measureGroup="2" dimension="11"/>
    <map measureGroup="3" dimension="3"/>
    <map measureGroup="3" dimension="5"/>
    <map measureGroup="3" dimension="11"/>
    <map measureGroup="4" dimension="4"/>
    <map measureGroup="4" dimension="5"/>
    <map measureGroup="4" dimension="11"/>
    <map measureGroup="5" dimension="5"/>
    <map measureGroup="6" dimension="5"/>
    <map measureGroup="6" dimension="6"/>
    <map measureGroup="6" dimension="11"/>
    <map measureGroup="7" dimension="5"/>
    <map measureGroup="7" dimension="7"/>
    <map measureGroup="7" dimension="10"/>
    <map measureGroup="8" dimension="5"/>
    <map measureGroup="8" dimension="8"/>
    <map measureGroup="8" dimension="10"/>
    <map measureGroup="9" dimension="10"/>
    <map measureGroup="10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olina Vallejo Mora" refreshedDate="45222.666952314816" backgroundQuery="1" createdVersion="3" refreshedVersion="8" minRefreshableVersion="3" recordCount="0" supportSubquery="1" supportAdvancedDrill="1" xr:uid="{079A0A92-C743-4913-8793-E1B2DC0CF98B}">
  <cacheSource type="external" connectionId="9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29">
    <cacheHierarchy uniqueName="[Caja menor].[MES_]" caption="MES_" attribute="1" defaultMemberUniqueName="[Caja menor].[MES_].[All]" allUniqueName="[Caja menor].[MES_].[All]" dimensionUniqueName="[Caja menor]" displayFolder="" count="0" memberValueDatatype="130" unbalanced="0"/>
    <cacheHierarchy uniqueName="[Caja menor].[FECHA CAJA MENOR]" caption="FECHA CAJA MENOR" attribute="1" time="1" defaultMemberUniqueName="[Caja menor].[FECHA CAJA MENOR].[All]" allUniqueName="[Caja menor].[FECHA CAJA MENOR].[All]" dimensionUniqueName="[Caja menor]" displayFolder="" count="0" memberValueDatatype="7" unbalanced="0"/>
    <cacheHierarchy uniqueName="[Caja menor].[Column13]" caption="Column13" attribute="1" defaultMemberUniqueName="[Caja menor].[Column13].[All]" allUniqueName="[Caja menor].[Column13].[All]" dimensionUniqueName="[Caja menor]" displayFolder="" count="0" memberValueDatatype="130" unbalanced="0"/>
    <cacheHierarchy uniqueName="[Caja menor].[Column12]" caption="Column12" attribute="1" defaultMemberUniqueName="[Caja menor].[Column12].[All]" allUniqueName="[Caja menor].[Column12].[All]" dimensionUniqueName="[Caja menor]" displayFolder="" count="0" memberValueDatatype="130" unbalanced="0"/>
    <cacheHierarchy uniqueName="[Caja menor].[CRP]" caption="CRP" attribute="1" defaultMemberUniqueName="[Caja menor].[CRP].[All]" allUniqueName="[Caja menor].[CRP].[All]" dimensionUniqueName="[Caja menor]" displayFolder="" count="0" memberValueDatatype="130" unbalanced="0"/>
    <cacheHierarchy uniqueName="[Caja menor].[NETO PAGADO]" caption="NETO PAGADO" attribute="1" defaultMemberUniqueName="[Caja menor].[NETO PAGADO].[All]" allUniqueName="[Caja menor].[NETO PAGADO].[All]" dimensionUniqueName="[Caja menor]" displayFolder="" count="0" memberValueDatatype="130" unbalanced="0"/>
    <cacheHierarchy uniqueName="[Caja menor].[VALOR  FACTURA]" caption="VALOR  FACTURA" attribute="1" defaultMemberUniqueName="[Caja menor].[VALOR  FACTURA].[All]" allUniqueName="[Caja menor].[VALOR  FACTURA].[All]" dimensionUniqueName="[Caja menor]" displayFolder="" count="0" memberValueDatatype="20" unbalanced="0"/>
    <cacheHierarchy uniqueName="[Caja menor].[CPC]" caption="CPC" attribute="1" defaultMemberUniqueName="[Caja menor].[CPC].[All]" allUniqueName="[Caja menor].[CPC].[All]" dimensionUniqueName="[Caja menor]" displayFolder="" count="0" memberValueDatatype="130" unbalanced="0"/>
    <cacheHierarchy uniqueName="[Caja menor].[RUBRO PRESUPUESTAL]" caption="RUBRO PRESUPUESTAL" attribute="1" defaultMemberUniqueName="[Caja menor].[RUBRO PRESUPUESTAL].[All]" allUniqueName="[Caja menor].[RUBRO PRESUPUESTAL].[All]" dimensionUniqueName="[Caja menor]" displayFolder="" count="0" memberValueDatatype="130" unbalanced="0"/>
    <cacheHierarchy uniqueName="[Caja menor].[RECIBO Nº]" caption="RECIBO Nº" attribute="1" defaultMemberUniqueName="[Caja menor].[RECIBO Nº].[All]" allUniqueName="[Caja menor].[RECIBO Nº].[All]" dimensionUniqueName="[Caja menor]" displayFolder="" count="0" memberValueDatatype="130" unbalanced="0"/>
    <cacheHierarchy uniqueName="[Caja menor].[POR CONCEPTO DE]" caption="POR CONCEPTO DE" attribute="1" defaultMemberUniqueName="[Caja menor].[POR CONCEPTO DE].[All]" allUniqueName="[Caja menor].[POR CONCEPTO DE].[All]" dimensionUniqueName="[Caja menor]" displayFolder="" count="0" memberValueDatatype="130" unbalanced="0"/>
    <cacheHierarchy uniqueName="[Caja menor].[PAGADO A]" caption="PAGADO A" attribute="1" defaultMemberUniqueName="[Caja menor].[PAGADO A].[All]" allUniqueName="[Caja menor].[PAGADO A].[All]" dimensionUniqueName="[Caja menor]" displayFolder="" count="0" memberValueDatatype="130" unbalanced="0"/>
    <cacheHierarchy uniqueName="[Caja menor].[NIT Y/O CEDULA]" caption="NIT Y/O CEDULA" attribute="1" defaultMemberUniqueName="[Caja menor].[NIT Y/O CEDULA].[All]" allUniqueName="[Caja menor].[NIT Y/O CEDULA].[All]" dimensionUniqueName="[Caja menor]" displayFolder="" count="0" memberValueDatatype="130" unbalanced="0"/>
    <cacheHierarchy uniqueName="[Caja menor].[FECHA DE ELABORACIÓN DE LA FACTURA]" caption="FECHA DE ELABORACIÓN DE LA FACTURA" attribute="1" defaultMemberUniqueName="[Caja menor].[FECHA DE ELABORACIÓN DE LA FACTURA].[All]" allUniqueName="[Caja menor].[FECHA DE ELABORACIÓN DE LA FACTURA].[All]" dimensionUniqueName="[Caja menor]" displayFolder="" count="0" memberValueDatatype="130" unbalanced="0"/>
    <cacheHierarchy uniqueName="[CDP y RP].[N RP]" caption="N RP" attribute="1" defaultMemberUniqueName="[CDP y RP].[N RP].[All]" allUniqueName="[CDP y RP].[N RP].[All]" dimensionUniqueName="[CDP y RP]" displayFolder="" count="0" memberValueDatatype="130" unbalanced="0"/>
    <cacheHierarchy uniqueName="[CDP y RP].[RP]" caption="RP" attribute="1" defaultMemberUniqueName="[CDP y RP].[RP].[All]" allUniqueName="[CDP y RP].[RP].[All]" dimensionUniqueName="[CDP y RP]" displayFolder="" count="0" memberValueDatatype="130" unbalanced="0"/>
    <cacheHierarchy uniqueName="[CDP y RP].[FECHA RP]" caption="FECHA RP" attribute="1" time="1" defaultMemberUniqueName="[CDP y RP].[FECHA RP].[All]" allUniqueName="[CDP y RP].[FECHA RP].[All]" dimensionUniqueName="[CDP y RP]" displayFolder="" count="0" memberValueDatatype="7" unbalanced="0"/>
    <cacheHierarchy uniqueName="[CDP y RP].[CODIGO RUBRO]" caption="CODIGO RUBRO" attribute="1" defaultMemberUniqueName="[CDP y RP].[CODIGO RUBRO].[All]" allUniqueName="[CDP y RP].[CODIGO RUBRO].[All]" dimensionUniqueName="[CDP y RP]" displayFolder="" count="0" memberValueDatatype="130" unbalanced="0"/>
    <cacheHierarchy uniqueName="[CDP y RP].[VALOR]" caption="VALOR" attribute="1" defaultMemberUniqueName="[CDP y RP].[VALOR].[All]" allUniqueName="[CDP y RP].[VALOR].[All]" dimensionUniqueName="[CDP y RP]" displayFolder="" count="0" memberValueDatatype="5" unbalanced="0"/>
    <cacheHierarchy uniqueName="[CDP y RP].[N CDP]" caption="N CDP" attribute="1" defaultMemberUniqueName="[CDP y RP].[N CDP].[All]" allUniqueName="[CDP y RP].[N CDP].[All]" dimensionUniqueName="[CDP y RP]" displayFolder="" count="0" memberValueDatatype="130" unbalanced="0"/>
    <cacheHierarchy uniqueName="[Consolidado Presupuesto].[AREA]" caption="AREA" attribute="1" defaultMemberUniqueName="[Consolidado Presupuesto].[AREA].[All]" allUniqueName="[Consolidado Presupuesto].[AREA].[All]" dimensionUniqueName="[Consolidado Presupuesto]" displayFolder="" count="0" memberValueDatatype="130" unbalanced="0"/>
    <cacheHierarchy uniqueName="[Consolidado Presupuesto].[PRESUPUESTO DEFINITIVO]" caption="PRESUPUESTO DEFINITIVO" attribute="1" defaultMemberUniqueName="[Consolidado Presupuesto].[PRESUPUESTO DEFINITIVO].[All]" allUniqueName="[Consolidado Presupuesto].[PRESUPUESTO DEFINITIVO].[All]" dimensionUniqueName="[Consolidado Presupuesto]" displayFolder="" count="0" memberValueDatatype="20" unbalanced="0"/>
    <cacheHierarchy uniqueName="[Consolidado Presupuesto].[ADICION]" caption="ADICION" attribute="1" defaultMemberUniqueName="[Consolidado Presupuesto].[ADICION].[All]" allUniqueName="[Consolidado Presupuesto].[ADICION].[All]" dimensionUniqueName="[Consolidado Presupuesto]" displayFolder="" count="0" memberValueDatatype="20" unbalanced="0"/>
    <cacheHierarchy uniqueName="[Consolidado Presupuesto].[CONTRA CREDITO]" caption="CONTRA CREDITO" attribute="1" defaultMemberUniqueName="[Consolidado Presupuesto].[CONTRA CREDITO].[All]" allUniqueName="[Consolidado Presupuesto].[CONTRA CREDITO].[All]" dimensionUniqueName="[Consolidado Presupuesto]" displayFolder="" count="0" memberValueDatatype="20" unbalanced="0"/>
    <cacheHierarchy uniqueName="[Consolidado Presupuesto].[CREDITO]" caption="CREDITO" attribute="1" defaultMemberUniqueName="[Consolidado Presupuesto].[CREDITO].[All]" allUniqueName="[Consolidado Presupuesto].[CREDITO].[All]" dimensionUniqueName="[Consolidado Presupuesto]" displayFolder="" count="0" memberValueDatatype="20" unbalanced="0"/>
    <cacheHierarchy uniqueName="[Consolidado Presupuesto].[PRESUPUESTO INICIAL]" caption="PRESUPUESTO INICIAL" attribute="1" defaultMemberUniqueName="[Consolidado Presupuesto].[PRESUPUESTO INICIAL].[All]" allUniqueName="[Consolidado Presupuesto].[PRESUPUESTO INICIAL].[All]" dimensionUniqueName="[Consolidado Presupuesto]" displayFolder="" count="0" memberValueDatatype="20" unbalanced="0"/>
    <cacheHierarchy uniqueName="[Consolidado Presupuesto].[NOMBRE CODIGO CPC]" caption="NOMBRE CODIGO CPC" attribute="1" defaultMemberUniqueName="[Consolidado Presupuesto].[NOMBRE CODIGO CPC].[All]" allUniqueName="[Consolidado Presupuesto].[NOMBRE CODIGO CPC].[All]" dimensionUniqueName="[Consolidado Presupuesto]" displayFolder="" count="0" memberValueDatatype="130" unbalanced="0"/>
    <cacheHierarchy uniqueName="[Consolidado Presupuesto].[CÓDIGO CPC]" caption="CÓDIGO CPC" attribute="1" defaultMemberUniqueName="[Consolidado Presupuesto].[CÓDIGO CPC].[All]" allUniqueName="[Consolidado Presupuesto].[CÓDIGO CPC].[All]" dimensionUniqueName="[Consolidado Presupuesto]" displayFolder="" count="0" memberValueDatatype="130" unbalanced="0"/>
    <cacheHierarchy uniqueName="[Consolidado Presupuesto].[NOMBRE RUBRO]" caption="NOMBRE RUBRO" attribute="1" defaultMemberUniqueName="[Consolidado Presupuesto].[NOMBRE RUBRO].[All]" allUniqueName="[Consolidado Presupuesto].[NOMBRE RUBRO].[All]" dimensionUniqueName="[Consolidado Presupuesto]" displayFolder="" count="0" memberValueDatatype="130" unbalanced="0"/>
    <cacheHierarchy uniqueName="[Consolidado Presupuesto].[CÓDIGO RUBRO]" caption="CÓDIGO RUBRO" attribute="1" defaultMemberUniqueName="[Consolidado Presupuesto].[CÓDIGO RUBRO].[All]" allUniqueName="[Consolidado Presupuesto].[CÓDIGO RUBRO].[All]" dimensionUniqueName="[Consolidado Presupuesto]" displayFolder="" count="0" memberValueDatatype="130" unbalanced="0"/>
    <cacheHierarchy uniqueName="[Consolidado Presupuesto].[CATEGORIAS]" caption="CATEGORIAS" attribute="1" defaultMemberUniqueName="[Consolidado Presupuesto].[CATEGORIAS].[All]" allUniqueName="[Consolidado Presupuesto].[CATEGORIAS].[All]" dimensionUniqueName="[Consolidado Presupuesto]" displayFolder="" count="0" memberValueDatatype="130" unbalanced="0"/>
    <cacheHierarchy uniqueName="[Consolidado Presupuesto].[DESCRIPCIÓN DEL BIEN O SERVICIO]" caption="DESCRIPCIÓN DEL BIEN O SERVICIO" attribute="1" defaultMemberUniqueName="[Consolidado Presupuesto].[DESCRIPCIÓN DEL BIEN O SERVICIO].[All]" allUniqueName="[Consolidado Presupuesto].[DESCRIPCIÓN DEL BIEN O SERVICIO].[All]" dimensionUniqueName="[Consolidado Presupuesto]" displayFolder="" count="0" memberValueDatatype="130" unbalanced="0"/>
    <cacheHierarchy uniqueName="[Consolidado Presupuesto].[ITEM]" caption="ITEM" attribute="1" defaultMemberUniqueName="[Consolidado Presupuesto].[ITEM].[All]" allUniqueName="[Consolidado Presupuesto].[ITEM].[All]" dimensionUniqueName="[Consolidado Presupuesto]" displayFolder="" count="0" memberValueDatatype="20" unbalanced="0"/>
    <cacheHierarchy uniqueName="[Consolidado Presupuesto  2].[CODIGO]" caption="CODIGO" attribute="1" defaultMemberUniqueName="[Consolidado Presupuesto  2].[CODIGO].[All]" allUniqueName="[Consolidado Presupuesto  2].[CODIGO].[All]" dimensionUniqueName="[Consolidado Presupuesto  2]" displayFolder="" count="0" memberValueDatatype="130" unbalanced="0"/>
    <cacheHierarchy uniqueName="[Consolidado Presupuesto  2].[DESCRIPCIÓN]" caption="DESCRIPCIÓN" attribute="1" defaultMemberUniqueName="[Consolidado Presupuesto  2].[DESCRIPCIÓN].[All]" allUniqueName="[Consolidado Presupuesto  2].[DESCRIPCIÓN].[All]" dimensionUniqueName="[Consolidado Presupuesto  2]" displayFolder="" count="0" memberValueDatatype="130" unbalanced="0"/>
    <cacheHierarchy uniqueName="[Consolidado Presupuesto  2].[CONTRA CRÉDITO]" caption="CONTRA CRÉDITO" attribute="1" defaultMemberUniqueName="[Consolidado Presupuesto  2].[CONTRA CRÉDITO].[All]" allUniqueName="[Consolidado Presupuesto  2].[CONTRA CRÉDITO].[All]" dimensionUniqueName="[Consolidado Presupuesto  2]" displayFolder="" count="0" memberValueDatatype="5" unbalanced="0"/>
    <cacheHierarchy uniqueName="[Consolidado Presupuesto  2].[CRÉDITO]" caption="CRÉDITO" attribute="1" defaultMemberUniqueName="[Consolidado Presupuesto  2].[CRÉDITO].[All]" allUniqueName="[Consolidado Presupuesto  2].[CRÉDITO].[All]" dimensionUniqueName="[Consolidado Presupuesto  2]" displayFolder="" count="0" memberValueDatatype="5" unbalanced="0"/>
    <cacheHierarchy uniqueName="[Consolidado Presupuesto  2].[Adicion]" caption="Adicion" attribute="1" defaultMemberUniqueName="[Consolidado Presupuesto  2].[Adicion].[All]" allUniqueName="[Consolidado Presupuesto  2].[Adicion].[All]" dimensionUniqueName="[Consolidado Presupuesto  2]" displayFolder="" count="0" memberValueDatatype="5" unbalanced="0"/>
    <cacheHierarchy uniqueName="[Consolidado Presupuesto  2].[Reducción]" caption="Reducción" attribute="1" defaultMemberUniqueName="[Consolidado Presupuesto  2].[Reducción].[All]" allUniqueName="[Consolidado Presupuesto  2].[Reducción].[All]" dimensionUniqueName="[Consolidado Presupuesto  2]" displayFolder="" count="0" memberValueDatatype="5" unbalanced="0"/>
    <cacheHierarchy uniqueName="[Consolidado Presupuesto  2].[CONCEPTO]" caption="CONCEPTO" attribute="1" defaultMemberUniqueName="[Consolidado Presupuesto  2].[CONCEPTO].[All]" allUniqueName="[Consolidado Presupuesto  2].[CONCEPTO].[All]" dimensionUniqueName="[Consolidado Presupuesto  2]" displayFolder="" count="0" memberValueDatatype="130" unbalanced="0"/>
    <cacheHierarchy uniqueName="[Consolidado Presupuesto  2].[FECHA RESOLUCIÓN]" caption="FECHA RESOLUCIÓN" attribute="1" time="1" defaultMemberUniqueName="[Consolidado Presupuesto  2].[FECHA RESOLUCIÓN].[All]" allUniqueName="[Consolidado Presupuesto  2].[FECHA RESOLUCIÓN].[All]" dimensionUniqueName="[Consolidado Presupuesto  2]" displayFolder="" count="0" memberValueDatatype="7" unbalanced="0"/>
    <cacheHierarchy uniqueName="[Control de Pagos].[OPs pagadas]" caption="OPs pagadas" attribute="1" defaultMemberUniqueName="[Control de Pagos].[OPs pagadas].[All]" allUniqueName="[Control de Pagos].[OPs pagadas].[All]" dimensionUniqueName="[Control de Pagos]" displayFolder="" count="0" memberValueDatatype="5" unbalanced="0"/>
    <cacheHierarchy uniqueName="[Control de Pagos].[RUBRO]" caption="RUBRO" attribute="1" defaultMemberUniqueName="[Control de Pagos].[RUBRO].[All]" allUniqueName="[Control de Pagos].[RUBRO].[All]" dimensionUniqueName="[Control de Pagos]" displayFolder="" count="0" memberValueDatatype="130" unbalanced="0"/>
    <cacheHierarchy uniqueName="[Control de Pagos].[PAGO]" caption="PAGO" attribute="1" defaultMemberUniqueName="[Control de Pagos].[PAGO].[All]" allUniqueName="[Control de Pagos].[PAGO].[All]" dimensionUniqueName="[Control de Pagos]" displayFolder="" count="0" memberValueDatatype="130" unbalanced="0"/>
    <cacheHierarchy uniqueName="[Control de Pagos].[FECHA PAGO]" caption="FECHA PAGO" attribute="1" time="1" defaultMemberUniqueName="[Control de Pagos].[FECHA PAGO].[All]" allUniqueName="[Control de Pagos].[FECHA PAGO].[All]" dimensionUniqueName="[Control de Pagos]" displayFolder="" count="0" memberValueDatatype="7" unbalanced="0"/>
    <cacheHierarchy uniqueName="[Control de Pagos].[MES DE PAGO]" caption="MES DE PAGO" attribute="1" defaultMemberUniqueName="[Control de Pagos].[MES DE PAGO].[All]" allUniqueName="[Control de Pagos].[MES DE PAGO].[All]" dimensionUniqueName="[Control de Pagos]" displayFolder="" count="0" memberValueDatatype="130" unbalanced="0"/>
    <cacheHierarchy uniqueName="[Control de Pagos].[FACTURA]" caption="FACTURA" attribute="1" defaultMemberUniqueName="[Control de Pagos].[FACTURA].[All]" allUniqueName="[Control de Pagos].[FACTURA].[All]" dimensionUniqueName="[Control de Pagos]" displayFolder="" count="0" memberValueDatatype="130" unbalanced="0"/>
    <cacheHierarchy uniqueName="[Control de Pagos].[DIAS]" caption="DIAS" attribute="1" defaultMemberUniqueName="[Control de Pagos].[DIAS].[All]" allUniqueName="[Control de Pagos].[DIAS].[All]" dimensionUniqueName="[Control de Pagos]" displayFolder="" count="0" memberValueDatatype="130" unbalanced="0"/>
    <cacheHierarchy uniqueName="[Control de Pagos].[FECHA DE VENCIMIENTO]" caption="FECHA DE VENCIMIENTO" attribute="1" defaultMemberUniqueName="[Control de Pagos].[FECHA DE VENCIMIENTO].[All]" allUniqueName="[Control de Pagos].[FECHA DE VENCIMIENTO].[All]" dimensionUniqueName="[Control de Pagos]" displayFolder="" count="0" memberValueDatatype="130" unbalanced="0"/>
    <cacheHierarchy uniqueName="[Control de Pagos].[VALOR ANTES DE IVA]" caption="VALOR ANTES DE IVA" attribute="1" defaultMemberUniqueName="[Control de Pagos].[VALOR ANTES DE IVA].[All]" allUniqueName="[Control de Pagos].[VALOR ANTES DE IVA].[All]" dimensionUniqueName="[Control de Pagos]" displayFolder="" count="0" memberValueDatatype="130" unbalanced="0"/>
    <cacheHierarchy uniqueName="[Control de Pagos].[IVA]" caption="IVA" attribute="1" defaultMemberUniqueName="[Control de Pagos].[IVA].[All]" allUniqueName="[Control de Pagos].[IVA].[All]" dimensionUniqueName="[Control de Pagos]" displayFolder="" count="0" memberValueDatatype="130" unbalanced="0"/>
    <cacheHierarchy uniqueName="[Control de Pagos].[TOTAL]" caption="TOTAL" attribute="1" defaultMemberUniqueName="[Control de Pagos].[TOTAL].[All]" allUniqueName="[Control de Pagos].[TOTAL].[All]" dimensionUniqueName="[Control de Pagos]" displayFolder="" count="0" memberValueDatatype="130" unbalanced="0"/>
    <cacheHierarchy uniqueName="[dias].[FECHA]" caption="FECHA" attribute="1" time="1" defaultMemberUniqueName="[dias].[FECHA].[All]" allUniqueName="[dias].[FECHA].[All]" dimensionUniqueName="[dias]" displayFolder="" count="2" memberValueDatatype="7" unbalanced="0"/>
    <cacheHierarchy uniqueName="[Impuestos].[FECHA DE PAGO IMPUESTOS]" caption="FECHA DE PAGO IMPUESTOS" attribute="1" time="1" defaultMemberUniqueName="[Impuestos].[FECHA DE PAGO IMPUESTOS].[All]" allUniqueName="[Impuestos].[FECHA DE PAGO IMPUESTOS].[All]" dimensionUniqueName="[Impuestos]" displayFolder="" count="0" memberValueDatatype="7" unbalanced="0"/>
    <cacheHierarchy uniqueName="[Impuestos].[NIT Y/O CEDULA]" caption="NIT Y/O CEDULA" attribute="1" defaultMemberUniqueName="[Impuestos].[NIT Y/O CEDULA].[All]" allUniqueName="[Impuestos].[NIT Y/O CEDULA].[All]" dimensionUniqueName="[Impuestos]" displayFolder="" count="0" memberValueDatatype="130" unbalanced="0"/>
    <cacheHierarchy uniqueName="[Impuestos].[PAGADO A]" caption="PAGADO A" attribute="1" defaultMemberUniqueName="[Impuestos].[PAGADO A].[All]" allUniqueName="[Impuestos].[PAGADO A].[All]" dimensionUniqueName="[Impuestos]" displayFolder="" count="0" memberValueDatatype="130" unbalanced="0"/>
    <cacheHierarchy uniqueName="[Impuestos].[CONCEPTO]" caption="CONCEPTO" attribute="1" defaultMemberUniqueName="[Impuestos].[CONCEPTO].[All]" allUniqueName="[Impuestos].[CONCEPTO].[All]" dimensionUniqueName="[Impuestos]" displayFolder="" count="0" memberValueDatatype="130" unbalanced="0"/>
    <cacheHierarchy uniqueName="[Impuestos].[RUBRO PRESUPUESTAL]" caption="RUBRO PRESUPUESTAL" attribute="1" defaultMemberUniqueName="[Impuestos].[RUBRO PRESUPUESTAL].[All]" allUniqueName="[Impuestos].[RUBRO PRESUPUESTAL].[All]" dimensionUniqueName="[Impuestos]" displayFolder="" count="0" memberValueDatatype="130" unbalanced="0"/>
    <cacheHierarchy uniqueName="[Impuestos].[PAGO]" caption="PAGO" attribute="1" defaultMemberUniqueName="[Impuestos].[PAGO].[All]" allUniqueName="[Impuestos].[PAGO].[All]" dimensionUniqueName="[Impuestos]" displayFolder="" count="0" memberValueDatatype="5" unbalanced="0"/>
    <cacheHierarchy uniqueName="[Impuestos].[FECHA DE PAGO_1]" caption="FECHA DE PAGO_1" attribute="1" defaultMemberUniqueName="[Impuestos].[FECHA DE PAGO_1].[All]" allUniqueName="[Impuestos].[FECHA DE PAGO_1].[All]" dimensionUniqueName="[Impuestos]" displayFolder="" count="0" memberValueDatatype="130" unbalanced="0"/>
    <cacheHierarchy uniqueName="[Impuestos].[(Varios elementos)]" caption="(Varios elementos)" attribute="1" defaultMemberUniqueName="[Impuestos].[(Varios elementos)].[All]" allUniqueName="[Impuestos].[(Varios elementos)].[All]" dimensionUniqueName="[Impuestos]" displayFolder="" count="0" memberValueDatatype="130" unbalanced="0"/>
    <cacheHierarchy uniqueName="[Ingresos].[ELABORACIÓN]" caption="ELABORACIÓN" attribute="1" time="1" defaultMemberUniqueName="[Ingresos].[ELABORACIÓN].[All]" allUniqueName="[Ingresos].[ELABORACIÓN].[All]" dimensionUniqueName="[Ingresos]" displayFolder="" count="0" memberValueDatatype="7" unbalanced="0"/>
    <cacheHierarchy uniqueName="[Ingresos].[VALOR ANTES DE IVA]" caption="VALOR ANTES DE IVA" attribute="1" defaultMemberUniqueName="[Ingresos].[VALOR ANTES DE IVA].[All]" allUniqueName="[Ingresos].[VALOR ANTES DE IVA].[All]" dimensionUniqueName="[Ingresos]" displayFolder="" count="0" memberValueDatatype="5" unbalanced="0"/>
    <cacheHierarchy uniqueName="[Ingresos].[IVA]" caption="IVA" attribute="1" defaultMemberUniqueName="[Ingresos].[IVA].[All]" allUniqueName="[Ingresos].[IVA].[All]" dimensionUniqueName="[Ingresos]" displayFolder="" count="0" memberValueDatatype="5" unbalanced="0"/>
    <cacheHierarchy uniqueName="[Ingresos].[Valor total factura]" caption="Valor total factura" attribute="1" defaultMemberUniqueName="[Ingresos].[Valor total factura].[All]" allUniqueName="[Ingresos].[Valor total factura].[All]" dimensionUniqueName="[Ingresos]" displayFolder="" count="0" memberValueDatatype="5" unbalanced="0"/>
    <cacheHierarchy uniqueName="[Ingresos].[ESTADO]" caption="ESTADO" attribute="1" defaultMemberUniqueName="[Ingresos].[ESTADO].[All]" allUniqueName="[Ingresos].[ESTADO].[All]" dimensionUniqueName="[Ingresos]" displayFolder="" count="0" memberValueDatatype="130" unbalanced="0"/>
    <cacheHierarchy uniqueName="[Ingresos].[FECHA DE PAGO]" caption="FECHA DE PAGO" attribute="1" time="1" defaultMemberUniqueName="[Ingresos].[FECHA DE PAGO].[All]" allUniqueName="[Ingresos].[FECHA DE PAGO].[All]" dimensionUniqueName="[Ingresos]" displayFolder="" count="0" memberValueDatatype="7" unbalanced="0"/>
    <cacheHierarchy uniqueName="[Ingresos].[DEDUCCIÓN ESTAMPILLAS]" caption="DEDUCCIÓN ESTAMPILLAS" attribute="1" defaultMemberUniqueName="[Ingresos].[DEDUCCIÓN ESTAMPILLAS].[All]" allUniqueName="[Ingresos].[DEDUCCIÓN ESTAMPILLAS].[All]" dimensionUniqueName="[Ingresos]" displayFolder="" count="0" memberValueDatatype="5" unbalanced="0"/>
    <cacheHierarchy uniqueName="[Ingresos].[DEDUCCION TASA PRODEPORTE]" caption="DEDUCCION TASA PRODEPORTE" attribute="1" defaultMemberUniqueName="[Ingresos].[DEDUCCION TASA PRODEPORTE].[All]" allUniqueName="[Ingresos].[DEDUCCION TASA PRODEPORTE].[All]" dimensionUniqueName="[Ingresos]" displayFolder="" count="0" memberValueDatatype="5" unbalanced="0"/>
    <cacheHierarchy uniqueName="[Ingresos].[RETE FUENTE]" caption="RETE FUENTE" attribute="1" defaultMemberUniqueName="[Ingresos].[RETE FUENTE].[All]" allUniqueName="[Ingresos].[RETE FUENTE].[All]" dimensionUniqueName="[Ingresos]" displayFolder="" count="0" memberValueDatatype="5" unbalanced="0"/>
    <cacheHierarchy uniqueName="[Ingresos].[RETE IVA]" caption="RETE IVA" attribute="1" defaultMemberUniqueName="[Ingresos].[RETE IVA].[All]" allUniqueName="[Ingresos].[RETE IVA].[All]" dimensionUniqueName="[Ingresos]" displayFolder="" count="0" memberValueDatatype="5" unbalanced="0"/>
    <cacheHierarchy uniqueName="[Ingresos].[RETE ICA]" caption="RETE ICA" attribute="1" defaultMemberUniqueName="[Ingresos].[RETE ICA].[All]" allUniqueName="[Ingresos].[RETE ICA].[All]" dimensionUniqueName="[Ingresos]" displayFolder="" count="0" memberValueDatatype="5" unbalanced="0"/>
    <cacheHierarchy uniqueName="[Ingresos].[VALOR DESEMBOLSADO]" caption="VALOR DESEMBOLSADO" attribute="1" defaultMemberUniqueName="[Ingresos].[VALOR DESEMBOLSADO].[All]" allUniqueName="[Ingresos].[VALOR DESEMBOLSADO].[All]" dimensionUniqueName="[Ingresos]" displayFolder="" count="0" memberValueDatatype="20" unbalanced="0"/>
    <cacheHierarchy uniqueName="[Ingresos].[AÑO PAGO]" caption="AÑO PAGO" attribute="1" defaultMemberUniqueName="[Ingresos].[AÑO PAGO].[All]" allUniqueName="[Ingresos].[AÑO PAGO].[All]" dimensionUniqueName="[Ingresos]" displayFolder="" count="0" memberValueDatatype="130" unbalanced="0"/>
    <cacheHierarchy uniqueName="[Ingresos].[RUBRO]" caption="RUBRO" attribute="1" defaultMemberUniqueName="[Ingresos].[RUBRO].[All]" allUniqueName="[Ingresos].[RUBRO].[All]" dimensionUniqueName="[Ingresos]" displayFolder="" count="0" memberValueDatatype="130" unbalanced="0"/>
    <cacheHierarchy uniqueName="[Ingresos].[Honorarios y otro]" caption="Honorarios y otro" attribute="1" defaultMemberUniqueName="[Ingresos].[Honorarios y otro].[All]" allUniqueName="[Ingresos].[Honorarios y otro].[All]" dimensionUniqueName="[Ingresos]" displayFolder="" count="0" memberValueDatatype="5" unbalanced="0"/>
    <cacheHierarchy uniqueName="[Ingresos Presupuest].[CODIGO]" caption="CODIGO" attribute="1" defaultMemberUniqueName="[Ingresos Presupuest].[CODIGO].[All]" allUniqueName="[Ingresos Presupuest].[CODIGO].[All]" dimensionUniqueName="[Ingresos Presupuest]" displayFolder="" count="0" memberValueDatatype="130" unbalanced="0"/>
    <cacheHierarchy uniqueName="[Ingresos Presupuest].[DESCRIPCIÓN]" caption="DESCRIPCIÓN" attribute="1" defaultMemberUniqueName="[Ingresos Presupuest].[DESCRIPCIÓN].[All]" allUniqueName="[Ingresos Presupuest].[DESCRIPCIÓN].[All]" dimensionUniqueName="[Ingresos Presupuest]" displayFolder="" count="0" memberValueDatatype="130" unbalanced="0"/>
    <cacheHierarchy uniqueName="[Ingresos Presupuest].[ADICION]" caption="ADICION" attribute="1" defaultMemberUniqueName="[Ingresos Presupuest].[ADICION].[All]" allUniqueName="[Ingresos Presupuest].[ADICION].[All]" dimensionUniqueName="[Ingresos Presupuest]" displayFolder="" count="0" memberValueDatatype="5" unbalanced="0"/>
    <cacheHierarchy uniqueName="[Ingresos Presupuest].[REDUCCIÓN]" caption="REDUCCIÓN" attribute="1" defaultMemberUniqueName="[Ingresos Presupuest].[REDUCCIÓN].[All]" allUniqueName="[Ingresos Presupuest].[REDUCCIÓN].[All]" dimensionUniqueName="[Ingresos Presupuest]" displayFolder="" count="0" memberValueDatatype="5" unbalanced="0"/>
    <cacheHierarchy uniqueName="[Ingresos Presupuest].[CONCEPTO]" caption="CONCEPTO" attribute="1" defaultMemberUniqueName="[Ingresos Presupuest].[CONCEPTO].[All]" allUniqueName="[Ingresos Presupuest].[CONCEPTO].[All]" dimensionUniqueName="[Ingresos Presupuest]" displayFolder="" count="0" memberValueDatatype="130" unbalanced="0"/>
    <cacheHierarchy uniqueName="[Ingresos Presupuest].[FECHA RESOLUCIÓN]" caption="FECHA RESOLUCIÓN" attribute="1" time="1" defaultMemberUniqueName="[Ingresos Presupuest].[FECHA RESOLUCIÓN].[All]" allUniqueName="[Ingresos Presupuest].[FECHA RESOLUCIÓN].[All]" dimensionUniqueName="[Ingresos Presupuest]" displayFolder="" count="0" memberValueDatatype="7" unbalanced="0"/>
    <cacheHierarchy uniqueName="[Ingresos Presupuest].[PRESUPUESTO INICIAL]" caption="PRESUPUESTO INICIAL" attribute="1" defaultMemberUniqueName="[Ingresos Presupuest].[PRESUPUESTO INICIAL].[All]" allUniqueName="[Ingresos Presupuest].[PRESUPUESTO INICIAL].[All]" dimensionUniqueName="[Ingresos Presupuest]" displayFolder="" count="0" memberValueDatatype="130" unbalanced="0"/>
    <cacheHierarchy uniqueName="[Ingresos Presupuest].[PRESUPUESTO TOTAL]" caption="PRESUPUESTO TOTAL" attribute="1" defaultMemberUniqueName="[Ingresos Presupuest].[PRESUPUESTO TOTAL].[All]" allUniqueName="[Ingresos Presupuest].[PRESUPUESTO TOTAL].[All]" dimensionUniqueName="[Ingresos Presupuest]" displayFolder="" count="0" memberValueDatatype="130" unbalanced="0"/>
    <cacheHierarchy uniqueName="[Ingresos Presupuest].[FECHA RESOLUCIÓN_1]" caption="FECHA RESOLUCIÓN_1" attribute="1" defaultMemberUniqueName="[Ingresos Presupuest].[FECHA RESOLUCIÓN_1].[All]" allUniqueName="[Ingresos Presupuest].[FECHA RESOLUCIÓN_1].[All]" dimensionUniqueName="[Ingresos Presupuest]" displayFolder="" count="0" memberValueDatatype="130" unbalanced="0"/>
    <cacheHierarchy uniqueName="[Ingresos Presupuest].[(Todas)]" caption="(Todas)" attribute="1" defaultMemberUniqueName="[Ingresos Presupuest].[(Todas)].[All]" allUniqueName="[Ingresos Presupuest].[(Todas)].[All]" dimensionUniqueName="[Ingresos Presupuest]" displayFolder="" count="0" memberValueDatatype="130" unbalanced="0"/>
    <cacheHierarchy uniqueName="[Ingresos Presupuest].[Column13]" caption="Column13" attribute="1" defaultMemberUniqueName="[Ingresos Presupuest].[Column13].[All]" allUniqueName="[Ingresos Presupuest].[Column13].[All]" dimensionUniqueName="[Ingresos Presupuest]" displayFolder="" count="0" memberValueDatatype="130" unbalanced="0"/>
    <cacheHierarchy uniqueName="[Ingresos Presupuest].[Inicial]" caption="Inicial" attribute="1" defaultMemberUniqueName="[Ingresos Presupuest].[Inicial].[All]" allUniqueName="[Ingresos Presupuest].[Inicial].[All]" dimensionUniqueName="[Ingresos Presupuest]" displayFolder="" count="0" memberValueDatatype="5" unbalanced="0"/>
    <cacheHierarchy uniqueName="[Ingresos Presupuest].[Adición y Ptto Inicial]" caption="Adición y Ptto Inicial" attribute="1" defaultMemberUniqueName="[Ingresos Presupuest].[Adición y Ptto Inicial].[All]" allUniqueName="[Ingresos Presupuest].[Adición y Ptto Inicial].[All]" dimensionUniqueName="[Ingresos Presupuest]" displayFolder="" count="0" memberValueDatatype="5" unbalanced="0"/>
    <cacheHierarchy uniqueName="[RubrosIngresos].[RUBRO INGRESO]" caption="RUBRO INGRESO" attribute="1" defaultMemberUniqueName="[RubrosIngresos].[RUBRO INGRESO].[All]" allUniqueName="[RubrosIngresos].[RUBRO INGRESO].[All]" dimensionUniqueName="[RubrosIngresos]" displayFolder="" count="0" memberValueDatatype="130" unbalanced="0"/>
    <cacheHierarchy uniqueName="[RubrosIngresos].[Descripción1]" caption="Descripción1" attribute="1" defaultMemberUniqueName="[RubrosIngresos].[Descripción1].[All]" allUniqueName="[RubrosIngresos].[Descripción1].[All]" dimensionUniqueName="[RubrosIngresos]" displayFolder="" count="0" memberValueDatatype="130" unbalanced="0"/>
    <cacheHierarchy uniqueName="[RubrosIngresos].[Descripción2]" caption="Descripción2" attribute="1" defaultMemberUniqueName="[RubrosIngresos].[Descripción2].[All]" allUniqueName="[RubrosIngresos].[Descripción2].[All]" dimensionUniqueName="[RubrosIngresos]" displayFolder="" count="0" memberValueDatatype="130" unbalanced="0"/>
    <cacheHierarchy uniqueName="[Tabla1].[RUBRO]" caption="RUBRO" attribute="1" defaultMemberUniqueName="[Tabla1].[RUBRO].[All]" allUniqueName="[Tabla1].[RUBRO].[All]" dimensionUniqueName="[Tabla1]" displayFolder="" count="0" memberValueDatatype="130" unbalanced="0"/>
    <cacheHierarchy uniqueName="[Tabla1].[Columna1]" caption="Columna1" attribute="1" defaultMemberUniqueName="[Tabla1].[Columna1].[All]" allUniqueName="[Tabla1].[Columna1].[All]" dimensionUniqueName="[Tabla1]" displayFolder="" count="0" memberValueDatatype="130" unbalanced="0"/>
    <cacheHierarchy uniqueName="[Measures].[__XL_Count CDP y RP]" caption="__XL_Count CDP y RP" measure="1" displayFolder="" measureGroup="CDP y RP" count="0" hidden="1"/>
    <cacheHierarchy uniqueName="[Measures].[__XL_Count Control de Pagos]" caption="__XL_Count Control de Pagos" measure="1" displayFolder="" measureGroup="Control de Pagos" count="0" hidden="1"/>
    <cacheHierarchy uniqueName="[Measures].[__XL_Count Consolidado Presupuesto]" caption="__XL_Count Consolidado Presupuesto" measure="1" displayFolder="" measureGroup="Consolidado Presupuesto" count="0" hidden="1"/>
    <cacheHierarchy uniqueName="[Measures].[__XL_Count Tabla1]" caption="__XL_Count Tabla1" measure="1" displayFolder="" measureGroup="Tabla1" count="0" hidden="1"/>
    <cacheHierarchy uniqueName="[Measures].[__XL_Count Impuestos]" caption="__XL_Count Impuestos" measure="1" displayFolder="" measureGroup="Impuestos" count="0" hidden="1"/>
    <cacheHierarchy uniqueName="[Measures].[__XL_Count Consolidado Presupuesto  2]" caption="__XL_Count Consolidado Presupuesto  2" measure="1" displayFolder="" measureGroup="Consolidado Presupuesto  2" count="0" hidden="1"/>
    <cacheHierarchy uniqueName="[Measures].[__XL_Count Ingresos]" caption="__XL_Count Ingresos" measure="1" displayFolder="" measureGroup="Ingresos" count="0" hidden="1"/>
    <cacheHierarchy uniqueName="[Measures].[__XL_Count Ingresos Presupuest]" caption="__XL_Count Ingresos Presupuest" measure="1" displayFolder="" measureGroup="Ingresos Presupuest" count="0" hidden="1"/>
    <cacheHierarchy uniqueName="[Measures].[__XL_Count RubrosIngresos]" caption="__XL_Count RubrosIngresos" measure="1" displayFolder="" measureGroup="RubrosIngresos" count="0" hidden="1"/>
    <cacheHierarchy uniqueName="[Measures].[__XL_Count dias]" caption="__XL_Count dias" measure="1" displayFolder="" measureGroup="dias" count="0" hidden="1"/>
    <cacheHierarchy uniqueName="[Measures].[__XL_Count Caja menor]" caption="__XL_Count Caja menor" measure="1" displayFolder="" measureGroup="Caja menor" count="0" hidden="1"/>
    <cacheHierarchy uniqueName="[Measures].[__No measures defined]" caption="__No measures defined" measure="1" displayFolder="" count="0" hidden="1"/>
    <cacheHierarchy uniqueName="[Measures].[Suma de PRESUPUESTO DEFINITIVO]" caption="Suma de PRESUPUESTO DEFINITIVO" measure="1" displayFolder="" measureGroup="Consolidado Presupuesto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ADICION]" caption="Suma de ADICION" measure="1" displayFolder="" measureGroup="Consolidado Presupuesto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CONTRA CREDITO]" caption="Suma de CONTRA CREDITO" measure="1" displayFolder="" measureGroup="Consolidado Presupuesto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de CREDITO]" caption="Suma de CREDITO" measure="1" displayFolder="" measureGroup="Consolidado Presupuesto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OPs pagadas]" caption="Suma de OPs pagadas" measure="1" displayFolder="" measureGroup="Control de Pagos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Recuento de VALOR]" caption="Recuento de VALOR" measure="1" displayFolder="" measureGroup="CDP y RP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VALOR]" caption="Suma de VALOR" measure="1" displayFolder="" measureGroup="CDP y RP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Recuento de PAGO]" caption="Recuento de PAGO" measure="1" displayFolder="" measureGroup="Impuestos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Suma de PAGO]" caption="Suma de PAGO" measure="1" displayFolder="" measureGroup="Impuestos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Recuento de Adicion]" caption="Recuento de Adicion" measure="1" displayFolder="" measureGroup="Consolidado Presupuesto  2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a de Adicion 2]" caption="Suma de Adicion 2" measure="1" displayFolder="" measureGroup="Consolidado Presupuesto  2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a de CONTRA CRÉDITO]" caption="Suma de CONTRA CRÉDITO" measure="1" displayFolder="" measureGroup="Consolidado Presupuesto  2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a de CRÉDITO]" caption="Suma de CRÉDITO" measure="1" displayFolder="" measureGroup="Consolidado Presupuesto  2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a de Reducción]" caption="Suma de Reducción" measure="1" displayFolder="" measureGroup="Consolidado Presupuesto  2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a de Valor total factura]" caption="Suma de Valor total factura" measure="1" displayFolder="" measureGroup="Ingresos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a de ADICION 3]" caption="Suma de ADICION 3" measure="1" displayFolder="" measureGroup="Ingresos Presupuest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REDUCCIÓN 2]" caption="Suma de REDUCCIÓN 2" measure="1" displayFolder="" measureGroup="Ingresos Presupuest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Adición y Ptto Inicial]" caption="Suma de Adición y Ptto Inicial" measure="1" displayFolder="" measureGroup="Ingresos Presupuest" count="0" hidden="1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Recuento de VALOR DESEMBOLSADO]" caption="Recuento de VALOR DESEMBOLSADO" measure="1" displayFolder="" measureGroup="Ingresos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a de VALOR DESEMBOLSADO]" caption="Suma de VALOR DESEMBOLSADO" measure="1" displayFolder="" measureGroup="Ingresos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Recuento de Honorarios y otro]" caption="Recuento de Honorarios y otro" measure="1" displayFolder="" measureGroup="Ingresos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Suma de Honorarios y otro]" caption="Suma de Honorarios y otro" measure="1" displayFolder="" measureGroup="Ingresos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Suma de VALOR  FACTURA]" caption="Suma de VALOR  FACTURA" measure="1" displayFolder="" measureGroup="Caja menor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extLst>
    <ext xmlns:x14="http://schemas.microsoft.com/office/spreadsheetml/2009/9/main" uri="{725AE2AE-9491-48be-B2B4-4EB974FC3084}">
      <x14:pivotCacheDefinition pivotCacheId="277304095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arolina Vallejo Mora" refreshedDate="45222.666986458331" backgroundQuery="1" createdVersion="3" refreshedVersion="8" minRefreshableVersion="3" recordCount="0" supportSubquery="1" supportAdvancedDrill="1" xr:uid="{43C995F8-594B-4EF7-8C01-271E3721C30B}">
  <cacheSource type="external" connectionId="9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29">
    <cacheHierarchy uniqueName="[Caja menor].[MES_]" caption="MES_" attribute="1" defaultMemberUniqueName="[Caja menor].[MES_].[All]" allUniqueName="[Caja menor].[MES_].[All]" dimensionUniqueName="[Caja menor]" displayFolder="" count="0" memberValueDatatype="130" unbalanced="0"/>
    <cacheHierarchy uniqueName="[Caja menor].[FECHA CAJA MENOR]" caption="FECHA CAJA MENOR" attribute="1" time="1" defaultMemberUniqueName="[Caja menor].[FECHA CAJA MENOR].[All]" allUniqueName="[Caja menor].[FECHA CAJA MENOR].[All]" dimensionUniqueName="[Caja menor]" displayFolder="" count="0" memberValueDatatype="7" unbalanced="0"/>
    <cacheHierarchy uniqueName="[Caja menor].[Column13]" caption="Column13" attribute="1" defaultMemberUniqueName="[Caja menor].[Column13].[All]" allUniqueName="[Caja menor].[Column13].[All]" dimensionUniqueName="[Caja menor]" displayFolder="" count="0" memberValueDatatype="130" unbalanced="0"/>
    <cacheHierarchy uniqueName="[Caja menor].[Column12]" caption="Column12" attribute="1" defaultMemberUniqueName="[Caja menor].[Column12].[All]" allUniqueName="[Caja menor].[Column12].[All]" dimensionUniqueName="[Caja menor]" displayFolder="" count="0" memberValueDatatype="130" unbalanced="0"/>
    <cacheHierarchy uniqueName="[Caja menor].[CRP]" caption="CRP" attribute="1" defaultMemberUniqueName="[Caja menor].[CRP].[All]" allUniqueName="[Caja menor].[CRP].[All]" dimensionUniqueName="[Caja menor]" displayFolder="" count="0" memberValueDatatype="130" unbalanced="0"/>
    <cacheHierarchy uniqueName="[Caja menor].[NETO PAGADO]" caption="NETO PAGADO" attribute="1" defaultMemberUniqueName="[Caja menor].[NETO PAGADO].[All]" allUniqueName="[Caja menor].[NETO PAGADO].[All]" dimensionUniqueName="[Caja menor]" displayFolder="" count="0" memberValueDatatype="130" unbalanced="0"/>
    <cacheHierarchy uniqueName="[Caja menor].[VALOR  FACTURA]" caption="VALOR  FACTURA" attribute="1" defaultMemberUniqueName="[Caja menor].[VALOR  FACTURA].[All]" allUniqueName="[Caja menor].[VALOR  FACTURA].[All]" dimensionUniqueName="[Caja menor]" displayFolder="" count="0" memberValueDatatype="20" unbalanced="0"/>
    <cacheHierarchy uniqueName="[Caja menor].[CPC]" caption="CPC" attribute="1" defaultMemberUniqueName="[Caja menor].[CPC].[All]" allUniqueName="[Caja menor].[CPC].[All]" dimensionUniqueName="[Caja menor]" displayFolder="" count="0" memberValueDatatype="130" unbalanced="0"/>
    <cacheHierarchy uniqueName="[Caja menor].[RUBRO PRESUPUESTAL]" caption="RUBRO PRESUPUESTAL" attribute="1" defaultMemberUniqueName="[Caja menor].[RUBRO PRESUPUESTAL].[All]" allUniqueName="[Caja menor].[RUBRO PRESUPUESTAL].[All]" dimensionUniqueName="[Caja menor]" displayFolder="" count="0" memberValueDatatype="130" unbalanced="0"/>
    <cacheHierarchy uniqueName="[Caja menor].[RECIBO Nº]" caption="RECIBO Nº" attribute="1" defaultMemberUniqueName="[Caja menor].[RECIBO Nº].[All]" allUniqueName="[Caja menor].[RECIBO Nº].[All]" dimensionUniqueName="[Caja menor]" displayFolder="" count="0" memberValueDatatype="130" unbalanced="0"/>
    <cacheHierarchy uniqueName="[Caja menor].[POR CONCEPTO DE]" caption="POR CONCEPTO DE" attribute="1" defaultMemberUniqueName="[Caja menor].[POR CONCEPTO DE].[All]" allUniqueName="[Caja menor].[POR CONCEPTO DE].[All]" dimensionUniqueName="[Caja menor]" displayFolder="" count="0" memberValueDatatype="130" unbalanced="0"/>
    <cacheHierarchy uniqueName="[Caja menor].[PAGADO A]" caption="PAGADO A" attribute="1" defaultMemberUniqueName="[Caja menor].[PAGADO A].[All]" allUniqueName="[Caja menor].[PAGADO A].[All]" dimensionUniqueName="[Caja menor]" displayFolder="" count="0" memberValueDatatype="130" unbalanced="0"/>
    <cacheHierarchy uniqueName="[Caja menor].[NIT Y/O CEDULA]" caption="NIT Y/O CEDULA" attribute="1" defaultMemberUniqueName="[Caja menor].[NIT Y/O CEDULA].[All]" allUniqueName="[Caja menor].[NIT Y/O CEDULA].[All]" dimensionUniqueName="[Caja menor]" displayFolder="" count="0" memberValueDatatype="130" unbalanced="0"/>
    <cacheHierarchy uniqueName="[Caja menor].[FECHA DE ELABORACIÓN DE LA FACTURA]" caption="FECHA DE ELABORACIÓN DE LA FACTURA" attribute="1" defaultMemberUniqueName="[Caja menor].[FECHA DE ELABORACIÓN DE LA FACTURA].[All]" allUniqueName="[Caja menor].[FECHA DE ELABORACIÓN DE LA FACTURA].[All]" dimensionUniqueName="[Caja menor]" displayFolder="" count="0" memberValueDatatype="130" unbalanced="0"/>
    <cacheHierarchy uniqueName="[CDP y RP].[N RP]" caption="N RP" attribute="1" defaultMemberUniqueName="[CDP y RP].[N RP].[All]" allUniqueName="[CDP y RP].[N RP].[All]" dimensionUniqueName="[CDP y RP]" displayFolder="" count="0" memberValueDatatype="130" unbalanced="0"/>
    <cacheHierarchy uniqueName="[CDP y RP].[RP]" caption="RP" attribute="1" defaultMemberUniqueName="[CDP y RP].[RP].[All]" allUniqueName="[CDP y RP].[RP].[All]" dimensionUniqueName="[CDP y RP]" displayFolder="" count="0" memberValueDatatype="130" unbalanced="0"/>
    <cacheHierarchy uniqueName="[CDP y RP].[FECHA RP]" caption="FECHA RP" attribute="1" time="1" defaultMemberUniqueName="[CDP y RP].[FECHA RP].[All]" allUniqueName="[CDP y RP].[FECHA RP].[All]" dimensionUniqueName="[CDP y RP]" displayFolder="" count="0" memberValueDatatype="7" unbalanced="0"/>
    <cacheHierarchy uniqueName="[CDP y RP].[CODIGO RUBRO]" caption="CODIGO RUBRO" attribute="1" defaultMemberUniqueName="[CDP y RP].[CODIGO RUBRO].[All]" allUniqueName="[CDP y RP].[CODIGO RUBRO].[All]" dimensionUniqueName="[CDP y RP]" displayFolder="" count="0" memberValueDatatype="130" unbalanced="0"/>
    <cacheHierarchy uniqueName="[CDP y RP].[VALOR]" caption="VALOR" attribute="1" defaultMemberUniqueName="[CDP y RP].[VALOR].[All]" allUniqueName="[CDP y RP].[VALOR].[All]" dimensionUniqueName="[CDP y RP]" displayFolder="" count="0" memberValueDatatype="5" unbalanced="0"/>
    <cacheHierarchy uniqueName="[CDP y RP].[N CDP]" caption="N CDP" attribute="1" defaultMemberUniqueName="[CDP y RP].[N CDP].[All]" allUniqueName="[CDP y RP].[N CDP].[All]" dimensionUniqueName="[CDP y RP]" displayFolder="" count="0" memberValueDatatype="130" unbalanced="0"/>
    <cacheHierarchy uniqueName="[Consolidado Presupuesto].[AREA]" caption="AREA" attribute="1" defaultMemberUniqueName="[Consolidado Presupuesto].[AREA].[All]" allUniqueName="[Consolidado Presupuesto].[AREA].[All]" dimensionUniqueName="[Consolidado Presupuesto]" displayFolder="" count="0" memberValueDatatype="130" unbalanced="0"/>
    <cacheHierarchy uniqueName="[Consolidado Presupuesto].[PRESUPUESTO DEFINITIVO]" caption="PRESUPUESTO DEFINITIVO" attribute="1" defaultMemberUniqueName="[Consolidado Presupuesto].[PRESUPUESTO DEFINITIVO].[All]" allUniqueName="[Consolidado Presupuesto].[PRESUPUESTO DEFINITIVO].[All]" dimensionUniqueName="[Consolidado Presupuesto]" displayFolder="" count="0" memberValueDatatype="20" unbalanced="0"/>
    <cacheHierarchy uniqueName="[Consolidado Presupuesto].[ADICION]" caption="ADICION" attribute="1" defaultMemberUniqueName="[Consolidado Presupuesto].[ADICION].[All]" allUniqueName="[Consolidado Presupuesto].[ADICION].[All]" dimensionUniqueName="[Consolidado Presupuesto]" displayFolder="" count="0" memberValueDatatype="20" unbalanced="0"/>
    <cacheHierarchy uniqueName="[Consolidado Presupuesto].[CONTRA CREDITO]" caption="CONTRA CREDITO" attribute="1" defaultMemberUniqueName="[Consolidado Presupuesto].[CONTRA CREDITO].[All]" allUniqueName="[Consolidado Presupuesto].[CONTRA CREDITO].[All]" dimensionUniqueName="[Consolidado Presupuesto]" displayFolder="" count="0" memberValueDatatype="20" unbalanced="0"/>
    <cacheHierarchy uniqueName="[Consolidado Presupuesto].[CREDITO]" caption="CREDITO" attribute="1" defaultMemberUniqueName="[Consolidado Presupuesto].[CREDITO].[All]" allUniqueName="[Consolidado Presupuesto].[CREDITO].[All]" dimensionUniqueName="[Consolidado Presupuesto]" displayFolder="" count="0" memberValueDatatype="20" unbalanced="0"/>
    <cacheHierarchy uniqueName="[Consolidado Presupuesto].[PRESUPUESTO INICIAL]" caption="PRESUPUESTO INICIAL" attribute="1" defaultMemberUniqueName="[Consolidado Presupuesto].[PRESUPUESTO INICIAL].[All]" allUniqueName="[Consolidado Presupuesto].[PRESUPUESTO INICIAL].[All]" dimensionUniqueName="[Consolidado Presupuesto]" displayFolder="" count="0" memberValueDatatype="20" unbalanced="0"/>
    <cacheHierarchy uniqueName="[Consolidado Presupuesto].[NOMBRE CODIGO CPC]" caption="NOMBRE CODIGO CPC" attribute="1" defaultMemberUniqueName="[Consolidado Presupuesto].[NOMBRE CODIGO CPC].[All]" allUniqueName="[Consolidado Presupuesto].[NOMBRE CODIGO CPC].[All]" dimensionUniqueName="[Consolidado Presupuesto]" displayFolder="" count="0" memberValueDatatype="130" unbalanced="0"/>
    <cacheHierarchy uniqueName="[Consolidado Presupuesto].[CÓDIGO CPC]" caption="CÓDIGO CPC" attribute="1" defaultMemberUniqueName="[Consolidado Presupuesto].[CÓDIGO CPC].[All]" allUniqueName="[Consolidado Presupuesto].[CÓDIGO CPC].[All]" dimensionUniqueName="[Consolidado Presupuesto]" displayFolder="" count="0" memberValueDatatype="130" unbalanced="0"/>
    <cacheHierarchy uniqueName="[Consolidado Presupuesto].[NOMBRE RUBRO]" caption="NOMBRE RUBRO" attribute="1" defaultMemberUniqueName="[Consolidado Presupuesto].[NOMBRE RUBRO].[All]" allUniqueName="[Consolidado Presupuesto].[NOMBRE RUBRO].[All]" dimensionUniqueName="[Consolidado Presupuesto]" displayFolder="" count="0" memberValueDatatype="130" unbalanced="0"/>
    <cacheHierarchy uniqueName="[Consolidado Presupuesto].[CÓDIGO RUBRO]" caption="CÓDIGO RUBRO" attribute="1" defaultMemberUniqueName="[Consolidado Presupuesto].[CÓDIGO RUBRO].[All]" allUniqueName="[Consolidado Presupuesto].[CÓDIGO RUBRO].[All]" dimensionUniqueName="[Consolidado Presupuesto]" displayFolder="" count="0" memberValueDatatype="130" unbalanced="0"/>
    <cacheHierarchy uniqueName="[Consolidado Presupuesto].[CATEGORIAS]" caption="CATEGORIAS" attribute="1" defaultMemberUniqueName="[Consolidado Presupuesto].[CATEGORIAS].[All]" allUniqueName="[Consolidado Presupuesto].[CATEGORIAS].[All]" dimensionUniqueName="[Consolidado Presupuesto]" displayFolder="" count="0" memberValueDatatype="130" unbalanced="0"/>
    <cacheHierarchy uniqueName="[Consolidado Presupuesto].[DESCRIPCIÓN DEL BIEN O SERVICIO]" caption="DESCRIPCIÓN DEL BIEN O SERVICIO" attribute="1" defaultMemberUniqueName="[Consolidado Presupuesto].[DESCRIPCIÓN DEL BIEN O SERVICIO].[All]" allUniqueName="[Consolidado Presupuesto].[DESCRIPCIÓN DEL BIEN O SERVICIO].[All]" dimensionUniqueName="[Consolidado Presupuesto]" displayFolder="" count="0" memberValueDatatype="130" unbalanced="0"/>
    <cacheHierarchy uniqueName="[Consolidado Presupuesto].[ITEM]" caption="ITEM" attribute="1" defaultMemberUniqueName="[Consolidado Presupuesto].[ITEM].[All]" allUniqueName="[Consolidado Presupuesto].[ITEM].[All]" dimensionUniqueName="[Consolidado Presupuesto]" displayFolder="" count="0" memberValueDatatype="20" unbalanced="0"/>
    <cacheHierarchy uniqueName="[Consolidado Presupuesto  2].[CODIGO]" caption="CODIGO" attribute="1" defaultMemberUniqueName="[Consolidado Presupuesto  2].[CODIGO].[All]" allUniqueName="[Consolidado Presupuesto  2].[CODIGO].[All]" dimensionUniqueName="[Consolidado Presupuesto  2]" displayFolder="" count="0" memberValueDatatype="130" unbalanced="0"/>
    <cacheHierarchy uniqueName="[Consolidado Presupuesto  2].[DESCRIPCIÓN]" caption="DESCRIPCIÓN" attribute="1" defaultMemberUniqueName="[Consolidado Presupuesto  2].[DESCRIPCIÓN].[All]" allUniqueName="[Consolidado Presupuesto  2].[DESCRIPCIÓN].[All]" dimensionUniqueName="[Consolidado Presupuesto  2]" displayFolder="" count="0" memberValueDatatype="130" unbalanced="0"/>
    <cacheHierarchy uniqueName="[Consolidado Presupuesto  2].[CONTRA CRÉDITO]" caption="CONTRA CRÉDITO" attribute="1" defaultMemberUniqueName="[Consolidado Presupuesto  2].[CONTRA CRÉDITO].[All]" allUniqueName="[Consolidado Presupuesto  2].[CONTRA CRÉDITO].[All]" dimensionUniqueName="[Consolidado Presupuesto  2]" displayFolder="" count="0" memberValueDatatype="5" unbalanced="0"/>
    <cacheHierarchy uniqueName="[Consolidado Presupuesto  2].[CRÉDITO]" caption="CRÉDITO" attribute="1" defaultMemberUniqueName="[Consolidado Presupuesto  2].[CRÉDITO].[All]" allUniqueName="[Consolidado Presupuesto  2].[CRÉDITO].[All]" dimensionUniqueName="[Consolidado Presupuesto  2]" displayFolder="" count="0" memberValueDatatype="5" unbalanced="0"/>
    <cacheHierarchy uniqueName="[Consolidado Presupuesto  2].[Adicion]" caption="Adicion" attribute="1" defaultMemberUniqueName="[Consolidado Presupuesto  2].[Adicion].[All]" allUniqueName="[Consolidado Presupuesto  2].[Adicion].[All]" dimensionUniqueName="[Consolidado Presupuesto  2]" displayFolder="" count="0" memberValueDatatype="5" unbalanced="0"/>
    <cacheHierarchy uniqueName="[Consolidado Presupuesto  2].[Reducción]" caption="Reducción" attribute="1" defaultMemberUniqueName="[Consolidado Presupuesto  2].[Reducción].[All]" allUniqueName="[Consolidado Presupuesto  2].[Reducción].[All]" dimensionUniqueName="[Consolidado Presupuesto  2]" displayFolder="" count="0" memberValueDatatype="5" unbalanced="0"/>
    <cacheHierarchy uniqueName="[Consolidado Presupuesto  2].[CONCEPTO]" caption="CONCEPTO" attribute="1" defaultMemberUniqueName="[Consolidado Presupuesto  2].[CONCEPTO].[All]" allUniqueName="[Consolidado Presupuesto  2].[CONCEPTO].[All]" dimensionUniqueName="[Consolidado Presupuesto  2]" displayFolder="" count="0" memberValueDatatype="130" unbalanced="0"/>
    <cacheHierarchy uniqueName="[Consolidado Presupuesto  2].[FECHA RESOLUCIÓN]" caption="FECHA RESOLUCIÓN" attribute="1" time="1" defaultMemberUniqueName="[Consolidado Presupuesto  2].[FECHA RESOLUCIÓN].[All]" allUniqueName="[Consolidado Presupuesto  2].[FECHA RESOLUCIÓN].[All]" dimensionUniqueName="[Consolidado Presupuesto  2]" displayFolder="" count="0" memberValueDatatype="7" unbalanced="0"/>
    <cacheHierarchy uniqueName="[Control de Pagos].[OPs pagadas]" caption="OPs pagadas" attribute="1" defaultMemberUniqueName="[Control de Pagos].[OPs pagadas].[All]" allUniqueName="[Control de Pagos].[OPs pagadas].[All]" dimensionUniqueName="[Control de Pagos]" displayFolder="" count="0" memberValueDatatype="5" unbalanced="0"/>
    <cacheHierarchy uniqueName="[Control de Pagos].[RUBRO]" caption="RUBRO" attribute="1" defaultMemberUniqueName="[Control de Pagos].[RUBRO].[All]" allUniqueName="[Control de Pagos].[RUBRO].[All]" dimensionUniqueName="[Control de Pagos]" displayFolder="" count="0" memberValueDatatype="130" unbalanced="0"/>
    <cacheHierarchy uniqueName="[Control de Pagos].[PAGO]" caption="PAGO" attribute="1" defaultMemberUniqueName="[Control de Pagos].[PAGO].[All]" allUniqueName="[Control de Pagos].[PAGO].[All]" dimensionUniqueName="[Control de Pagos]" displayFolder="" count="0" memberValueDatatype="130" unbalanced="0"/>
    <cacheHierarchy uniqueName="[Control de Pagos].[FECHA PAGO]" caption="FECHA PAGO" attribute="1" time="1" defaultMemberUniqueName="[Control de Pagos].[FECHA PAGO].[All]" allUniqueName="[Control de Pagos].[FECHA PAGO].[All]" dimensionUniqueName="[Control de Pagos]" displayFolder="" count="0" memberValueDatatype="7" unbalanced="0"/>
    <cacheHierarchy uniqueName="[Control de Pagos].[MES DE PAGO]" caption="MES DE PAGO" attribute="1" defaultMemberUniqueName="[Control de Pagos].[MES DE PAGO].[All]" allUniqueName="[Control de Pagos].[MES DE PAGO].[All]" dimensionUniqueName="[Control de Pagos]" displayFolder="" count="0" memberValueDatatype="130" unbalanced="0"/>
    <cacheHierarchy uniqueName="[Control de Pagos].[FACTURA]" caption="FACTURA" attribute="1" defaultMemberUniqueName="[Control de Pagos].[FACTURA].[All]" allUniqueName="[Control de Pagos].[FACTURA].[All]" dimensionUniqueName="[Control de Pagos]" displayFolder="" count="0" memberValueDatatype="130" unbalanced="0"/>
    <cacheHierarchy uniqueName="[Control de Pagos].[DIAS]" caption="DIAS" attribute="1" defaultMemberUniqueName="[Control de Pagos].[DIAS].[All]" allUniqueName="[Control de Pagos].[DIAS].[All]" dimensionUniqueName="[Control de Pagos]" displayFolder="" count="0" memberValueDatatype="130" unbalanced="0"/>
    <cacheHierarchy uniqueName="[Control de Pagos].[FECHA DE VENCIMIENTO]" caption="FECHA DE VENCIMIENTO" attribute="1" defaultMemberUniqueName="[Control de Pagos].[FECHA DE VENCIMIENTO].[All]" allUniqueName="[Control de Pagos].[FECHA DE VENCIMIENTO].[All]" dimensionUniqueName="[Control de Pagos]" displayFolder="" count="0" memberValueDatatype="130" unbalanced="0"/>
    <cacheHierarchy uniqueName="[Control de Pagos].[VALOR ANTES DE IVA]" caption="VALOR ANTES DE IVA" attribute="1" defaultMemberUniqueName="[Control de Pagos].[VALOR ANTES DE IVA].[All]" allUniqueName="[Control de Pagos].[VALOR ANTES DE IVA].[All]" dimensionUniqueName="[Control de Pagos]" displayFolder="" count="0" memberValueDatatype="130" unbalanced="0"/>
    <cacheHierarchy uniqueName="[Control de Pagos].[IVA]" caption="IVA" attribute="1" defaultMemberUniqueName="[Control de Pagos].[IVA].[All]" allUniqueName="[Control de Pagos].[IVA].[All]" dimensionUniqueName="[Control de Pagos]" displayFolder="" count="0" memberValueDatatype="130" unbalanced="0"/>
    <cacheHierarchy uniqueName="[Control de Pagos].[TOTAL]" caption="TOTAL" attribute="1" defaultMemberUniqueName="[Control de Pagos].[TOTAL].[All]" allUniqueName="[Control de Pagos].[TOTAL].[All]" dimensionUniqueName="[Control de Pagos]" displayFolder="" count="0" memberValueDatatype="130" unbalanced="0"/>
    <cacheHierarchy uniqueName="[dias].[FECHA]" caption="FECHA" attribute="1" time="1" defaultMemberUniqueName="[dias].[FECHA].[All]" allUniqueName="[dias].[FECHA].[All]" dimensionUniqueName="[dias]" displayFolder="" count="2" memberValueDatatype="7" unbalanced="0"/>
    <cacheHierarchy uniqueName="[Impuestos].[FECHA DE PAGO IMPUESTOS]" caption="FECHA DE PAGO IMPUESTOS" attribute="1" time="1" defaultMemberUniqueName="[Impuestos].[FECHA DE PAGO IMPUESTOS].[All]" allUniqueName="[Impuestos].[FECHA DE PAGO IMPUESTOS].[All]" dimensionUniqueName="[Impuestos]" displayFolder="" count="0" memberValueDatatype="7" unbalanced="0"/>
    <cacheHierarchy uniqueName="[Impuestos].[NIT Y/O CEDULA]" caption="NIT Y/O CEDULA" attribute="1" defaultMemberUniqueName="[Impuestos].[NIT Y/O CEDULA].[All]" allUniqueName="[Impuestos].[NIT Y/O CEDULA].[All]" dimensionUniqueName="[Impuestos]" displayFolder="" count="0" memberValueDatatype="130" unbalanced="0"/>
    <cacheHierarchy uniqueName="[Impuestos].[PAGADO A]" caption="PAGADO A" attribute="1" defaultMemberUniqueName="[Impuestos].[PAGADO A].[All]" allUniqueName="[Impuestos].[PAGADO A].[All]" dimensionUniqueName="[Impuestos]" displayFolder="" count="0" memberValueDatatype="130" unbalanced="0"/>
    <cacheHierarchy uniqueName="[Impuestos].[CONCEPTO]" caption="CONCEPTO" attribute="1" defaultMemberUniqueName="[Impuestos].[CONCEPTO].[All]" allUniqueName="[Impuestos].[CONCEPTO].[All]" dimensionUniqueName="[Impuestos]" displayFolder="" count="0" memberValueDatatype="130" unbalanced="0"/>
    <cacheHierarchy uniqueName="[Impuestos].[RUBRO PRESUPUESTAL]" caption="RUBRO PRESUPUESTAL" attribute="1" defaultMemberUniqueName="[Impuestos].[RUBRO PRESUPUESTAL].[All]" allUniqueName="[Impuestos].[RUBRO PRESUPUESTAL].[All]" dimensionUniqueName="[Impuestos]" displayFolder="" count="0" memberValueDatatype="130" unbalanced="0"/>
    <cacheHierarchy uniqueName="[Impuestos].[PAGO]" caption="PAGO" attribute="1" defaultMemberUniqueName="[Impuestos].[PAGO].[All]" allUniqueName="[Impuestos].[PAGO].[All]" dimensionUniqueName="[Impuestos]" displayFolder="" count="0" memberValueDatatype="5" unbalanced="0"/>
    <cacheHierarchy uniqueName="[Impuestos].[FECHA DE PAGO_1]" caption="FECHA DE PAGO_1" attribute="1" defaultMemberUniqueName="[Impuestos].[FECHA DE PAGO_1].[All]" allUniqueName="[Impuestos].[FECHA DE PAGO_1].[All]" dimensionUniqueName="[Impuestos]" displayFolder="" count="0" memberValueDatatype="130" unbalanced="0"/>
    <cacheHierarchy uniqueName="[Impuestos].[(Varios elementos)]" caption="(Varios elementos)" attribute="1" defaultMemberUniqueName="[Impuestos].[(Varios elementos)].[All]" allUniqueName="[Impuestos].[(Varios elementos)].[All]" dimensionUniqueName="[Impuestos]" displayFolder="" count="0" memberValueDatatype="130" unbalanced="0"/>
    <cacheHierarchy uniqueName="[Ingresos].[ELABORACIÓN]" caption="ELABORACIÓN" attribute="1" time="1" defaultMemberUniqueName="[Ingresos].[ELABORACIÓN].[All]" allUniqueName="[Ingresos].[ELABORACIÓN].[All]" dimensionUniqueName="[Ingresos]" displayFolder="" count="0" memberValueDatatype="7" unbalanced="0"/>
    <cacheHierarchy uniqueName="[Ingresos].[VALOR ANTES DE IVA]" caption="VALOR ANTES DE IVA" attribute="1" defaultMemberUniqueName="[Ingresos].[VALOR ANTES DE IVA].[All]" allUniqueName="[Ingresos].[VALOR ANTES DE IVA].[All]" dimensionUniqueName="[Ingresos]" displayFolder="" count="0" memberValueDatatype="5" unbalanced="0"/>
    <cacheHierarchy uniqueName="[Ingresos].[IVA]" caption="IVA" attribute="1" defaultMemberUniqueName="[Ingresos].[IVA].[All]" allUniqueName="[Ingresos].[IVA].[All]" dimensionUniqueName="[Ingresos]" displayFolder="" count="0" memberValueDatatype="5" unbalanced="0"/>
    <cacheHierarchy uniqueName="[Ingresos].[Valor total factura]" caption="Valor total factura" attribute="1" defaultMemberUniqueName="[Ingresos].[Valor total factura].[All]" allUniqueName="[Ingresos].[Valor total factura].[All]" dimensionUniqueName="[Ingresos]" displayFolder="" count="0" memberValueDatatype="5" unbalanced="0"/>
    <cacheHierarchy uniqueName="[Ingresos].[ESTADO]" caption="ESTADO" attribute="1" defaultMemberUniqueName="[Ingresos].[ESTADO].[All]" allUniqueName="[Ingresos].[ESTADO].[All]" dimensionUniqueName="[Ingresos]" displayFolder="" count="0" memberValueDatatype="130" unbalanced="0"/>
    <cacheHierarchy uniqueName="[Ingresos].[FECHA DE PAGO]" caption="FECHA DE PAGO" attribute="1" time="1" defaultMemberUniqueName="[Ingresos].[FECHA DE PAGO].[All]" allUniqueName="[Ingresos].[FECHA DE PAGO].[All]" dimensionUniqueName="[Ingresos]" displayFolder="" count="0" memberValueDatatype="7" unbalanced="0"/>
    <cacheHierarchy uniqueName="[Ingresos].[DEDUCCIÓN ESTAMPILLAS]" caption="DEDUCCIÓN ESTAMPILLAS" attribute="1" defaultMemberUniqueName="[Ingresos].[DEDUCCIÓN ESTAMPILLAS].[All]" allUniqueName="[Ingresos].[DEDUCCIÓN ESTAMPILLAS].[All]" dimensionUniqueName="[Ingresos]" displayFolder="" count="0" memberValueDatatype="5" unbalanced="0"/>
    <cacheHierarchy uniqueName="[Ingresos].[DEDUCCION TASA PRODEPORTE]" caption="DEDUCCION TASA PRODEPORTE" attribute="1" defaultMemberUniqueName="[Ingresos].[DEDUCCION TASA PRODEPORTE].[All]" allUniqueName="[Ingresos].[DEDUCCION TASA PRODEPORTE].[All]" dimensionUniqueName="[Ingresos]" displayFolder="" count="0" memberValueDatatype="5" unbalanced="0"/>
    <cacheHierarchy uniqueName="[Ingresos].[RETE FUENTE]" caption="RETE FUENTE" attribute="1" defaultMemberUniqueName="[Ingresos].[RETE FUENTE].[All]" allUniqueName="[Ingresos].[RETE FUENTE].[All]" dimensionUniqueName="[Ingresos]" displayFolder="" count="0" memberValueDatatype="5" unbalanced="0"/>
    <cacheHierarchy uniqueName="[Ingresos].[RETE IVA]" caption="RETE IVA" attribute="1" defaultMemberUniqueName="[Ingresos].[RETE IVA].[All]" allUniqueName="[Ingresos].[RETE IVA].[All]" dimensionUniqueName="[Ingresos]" displayFolder="" count="0" memberValueDatatype="5" unbalanced="0"/>
    <cacheHierarchy uniqueName="[Ingresos].[RETE ICA]" caption="RETE ICA" attribute="1" defaultMemberUniqueName="[Ingresos].[RETE ICA].[All]" allUniqueName="[Ingresos].[RETE ICA].[All]" dimensionUniqueName="[Ingresos]" displayFolder="" count="0" memberValueDatatype="5" unbalanced="0"/>
    <cacheHierarchy uniqueName="[Ingresos].[VALOR DESEMBOLSADO]" caption="VALOR DESEMBOLSADO" attribute="1" defaultMemberUniqueName="[Ingresos].[VALOR DESEMBOLSADO].[All]" allUniqueName="[Ingresos].[VALOR DESEMBOLSADO].[All]" dimensionUniqueName="[Ingresos]" displayFolder="" count="0" memberValueDatatype="20" unbalanced="0"/>
    <cacheHierarchy uniqueName="[Ingresos].[AÑO PAGO]" caption="AÑO PAGO" attribute="1" defaultMemberUniqueName="[Ingresos].[AÑO PAGO].[All]" allUniqueName="[Ingresos].[AÑO PAGO].[All]" dimensionUniqueName="[Ingresos]" displayFolder="" count="0" memberValueDatatype="130" unbalanced="0"/>
    <cacheHierarchy uniqueName="[Ingresos].[RUBRO]" caption="RUBRO" attribute="1" defaultMemberUniqueName="[Ingresos].[RUBRO].[All]" allUniqueName="[Ingresos].[RUBRO].[All]" dimensionUniqueName="[Ingresos]" displayFolder="" count="0" memberValueDatatype="130" unbalanced="0"/>
    <cacheHierarchy uniqueName="[Ingresos].[Honorarios y otro]" caption="Honorarios y otro" attribute="1" defaultMemberUniqueName="[Ingresos].[Honorarios y otro].[All]" allUniqueName="[Ingresos].[Honorarios y otro].[All]" dimensionUniqueName="[Ingresos]" displayFolder="" count="0" memberValueDatatype="5" unbalanced="0"/>
    <cacheHierarchy uniqueName="[Ingresos Presupuest].[CODIGO]" caption="CODIGO" attribute="1" defaultMemberUniqueName="[Ingresos Presupuest].[CODIGO].[All]" allUniqueName="[Ingresos Presupuest].[CODIGO].[All]" dimensionUniqueName="[Ingresos Presupuest]" displayFolder="" count="0" memberValueDatatype="130" unbalanced="0"/>
    <cacheHierarchy uniqueName="[Ingresos Presupuest].[DESCRIPCIÓN]" caption="DESCRIPCIÓN" attribute="1" defaultMemberUniqueName="[Ingresos Presupuest].[DESCRIPCIÓN].[All]" allUniqueName="[Ingresos Presupuest].[DESCRIPCIÓN].[All]" dimensionUniqueName="[Ingresos Presupuest]" displayFolder="" count="0" memberValueDatatype="130" unbalanced="0"/>
    <cacheHierarchy uniqueName="[Ingresos Presupuest].[ADICION]" caption="ADICION" attribute="1" defaultMemberUniqueName="[Ingresos Presupuest].[ADICION].[All]" allUniqueName="[Ingresos Presupuest].[ADICION].[All]" dimensionUniqueName="[Ingresos Presupuest]" displayFolder="" count="0" memberValueDatatype="5" unbalanced="0"/>
    <cacheHierarchy uniqueName="[Ingresos Presupuest].[REDUCCIÓN]" caption="REDUCCIÓN" attribute="1" defaultMemberUniqueName="[Ingresos Presupuest].[REDUCCIÓN].[All]" allUniqueName="[Ingresos Presupuest].[REDUCCIÓN].[All]" dimensionUniqueName="[Ingresos Presupuest]" displayFolder="" count="0" memberValueDatatype="5" unbalanced="0"/>
    <cacheHierarchy uniqueName="[Ingresos Presupuest].[CONCEPTO]" caption="CONCEPTO" attribute="1" defaultMemberUniqueName="[Ingresos Presupuest].[CONCEPTO].[All]" allUniqueName="[Ingresos Presupuest].[CONCEPTO].[All]" dimensionUniqueName="[Ingresos Presupuest]" displayFolder="" count="0" memberValueDatatype="130" unbalanced="0"/>
    <cacheHierarchy uniqueName="[Ingresos Presupuest].[FECHA RESOLUCIÓN]" caption="FECHA RESOLUCIÓN" attribute="1" time="1" defaultMemberUniqueName="[Ingresos Presupuest].[FECHA RESOLUCIÓN].[All]" allUniqueName="[Ingresos Presupuest].[FECHA RESOLUCIÓN].[All]" dimensionUniqueName="[Ingresos Presupuest]" displayFolder="" count="0" memberValueDatatype="7" unbalanced="0"/>
    <cacheHierarchy uniqueName="[Ingresos Presupuest].[PRESUPUESTO INICIAL]" caption="PRESUPUESTO INICIAL" attribute="1" defaultMemberUniqueName="[Ingresos Presupuest].[PRESUPUESTO INICIAL].[All]" allUniqueName="[Ingresos Presupuest].[PRESUPUESTO INICIAL].[All]" dimensionUniqueName="[Ingresos Presupuest]" displayFolder="" count="0" memberValueDatatype="130" unbalanced="0"/>
    <cacheHierarchy uniqueName="[Ingresos Presupuest].[PRESUPUESTO TOTAL]" caption="PRESUPUESTO TOTAL" attribute="1" defaultMemberUniqueName="[Ingresos Presupuest].[PRESUPUESTO TOTAL].[All]" allUniqueName="[Ingresos Presupuest].[PRESUPUESTO TOTAL].[All]" dimensionUniqueName="[Ingresos Presupuest]" displayFolder="" count="0" memberValueDatatype="130" unbalanced="0"/>
    <cacheHierarchy uniqueName="[Ingresos Presupuest].[FECHA RESOLUCIÓN_1]" caption="FECHA RESOLUCIÓN_1" attribute="1" defaultMemberUniqueName="[Ingresos Presupuest].[FECHA RESOLUCIÓN_1].[All]" allUniqueName="[Ingresos Presupuest].[FECHA RESOLUCIÓN_1].[All]" dimensionUniqueName="[Ingresos Presupuest]" displayFolder="" count="0" memberValueDatatype="130" unbalanced="0"/>
    <cacheHierarchy uniqueName="[Ingresos Presupuest].[(Todas)]" caption="(Todas)" attribute="1" defaultMemberUniqueName="[Ingresos Presupuest].[(Todas)].[All]" allUniqueName="[Ingresos Presupuest].[(Todas)].[All]" dimensionUniqueName="[Ingresos Presupuest]" displayFolder="" count="0" memberValueDatatype="130" unbalanced="0"/>
    <cacheHierarchy uniqueName="[Ingresos Presupuest].[Column13]" caption="Column13" attribute="1" defaultMemberUniqueName="[Ingresos Presupuest].[Column13].[All]" allUniqueName="[Ingresos Presupuest].[Column13].[All]" dimensionUniqueName="[Ingresos Presupuest]" displayFolder="" count="0" memberValueDatatype="130" unbalanced="0"/>
    <cacheHierarchy uniqueName="[Ingresos Presupuest].[Inicial]" caption="Inicial" attribute="1" defaultMemberUniqueName="[Ingresos Presupuest].[Inicial].[All]" allUniqueName="[Ingresos Presupuest].[Inicial].[All]" dimensionUniqueName="[Ingresos Presupuest]" displayFolder="" count="0" memberValueDatatype="5" unbalanced="0"/>
    <cacheHierarchy uniqueName="[Ingresos Presupuest].[Adición y Ptto Inicial]" caption="Adición y Ptto Inicial" attribute="1" defaultMemberUniqueName="[Ingresos Presupuest].[Adición y Ptto Inicial].[All]" allUniqueName="[Ingresos Presupuest].[Adición y Ptto Inicial].[All]" dimensionUniqueName="[Ingresos Presupuest]" displayFolder="" count="0" memberValueDatatype="5" unbalanced="0"/>
    <cacheHierarchy uniqueName="[RubrosIngresos].[RUBRO INGRESO]" caption="RUBRO INGRESO" attribute="1" defaultMemberUniqueName="[RubrosIngresos].[RUBRO INGRESO].[All]" allUniqueName="[RubrosIngresos].[RUBRO INGRESO].[All]" dimensionUniqueName="[RubrosIngresos]" displayFolder="" count="0" memberValueDatatype="130" unbalanced="0"/>
    <cacheHierarchy uniqueName="[RubrosIngresos].[Descripción1]" caption="Descripción1" attribute="1" defaultMemberUniqueName="[RubrosIngresos].[Descripción1].[All]" allUniqueName="[RubrosIngresos].[Descripción1].[All]" dimensionUniqueName="[RubrosIngresos]" displayFolder="" count="0" memberValueDatatype="130" unbalanced="0"/>
    <cacheHierarchy uniqueName="[RubrosIngresos].[Descripción2]" caption="Descripción2" attribute="1" defaultMemberUniqueName="[RubrosIngresos].[Descripción2].[All]" allUniqueName="[RubrosIngresos].[Descripción2].[All]" dimensionUniqueName="[RubrosIngresos]" displayFolder="" count="0" memberValueDatatype="130" unbalanced="0"/>
    <cacheHierarchy uniqueName="[Tabla1].[RUBRO]" caption="RUBRO" attribute="1" defaultMemberUniqueName="[Tabla1].[RUBRO].[All]" allUniqueName="[Tabla1].[RUBRO].[All]" dimensionUniqueName="[Tabla1]" displayFolder="" count="0" memberValueDatatype="130" unbalanced="0"/>
    <cacheHierarchy uniqueName="[Tabla1].[Columna1]" caption="Columna1" attribute="1" defaultMemberUniqueName="[Tabla1].[Columna1].[All]" allUniqueName="[Tabla1].[Columna1].[All]" dimensionUniqueName="[Tabla1]" displayFolder="" count="0" memberValueDatatype="130" unbalanced="0"/>
    <cacheHierarchy uniqueName="[Measures].[__XL_Count CDP y RP]" caption="__XL_Count CDP y RP" measure="1" displayFolder="" measureGroup="CDP y RP" count="0" hidden="1"/>
    <cacheHierarchy uniqueName="[Measures].[__XL_Count Control de Pagos]" caption="__XL_Count Control de Pagos" measure="1" displayFolder="" measureGroup="Control de Pagos" count="0" hidden="1"/>
    <cacheHierarchy uniqueName="[Measures].[__XL_Count Consolidado Presupuesto]" caption="__XL_Count Consolidado Presupuesto" measure="1" displayFolder="" measureGroup="Consolidado Presupuesto" count="0" hidden="1"/>
    <cacheHierarchy uniqueName="[Measures].[__XL_Count Tabla1]" caption="__XL_Count Tabla1" measure="1" displayFolder="" measureGroup="Tabla1" count="0" hidden="1"/>
    <cacheHierarchy uniqueName="[Measures].[__XL_Count Impuestos]" caption="__XL_Count Impuestos" measure="1" displayFolder="" measureGroup="Impuestos" count="0" hidden="1"/>
    <cacheHierarchy uniqueName="[Measures].[__XL_Count Consolidado Presupuesto  2]" caption="__XL_Count Consolidado Presupuesto  2" measure="1" displayFolder="" measureGroup="Consolidado Presupuesto  2" count="0" hidden="1"/>
    <cacheHierarchy uniqueName="[Measures].[__XL_Count Ingresos]" caption="__XL_Count Ingresos" measure="1" displayFolder="" measureGroup="Ingresos" count="0" hidden="1"/>
    <cacheHierarchy uniqueName="[Measures].[__XL_Count Ingresos Presupuest]" caption="__XL_Count Ingresos Presupuest" measure="1" displayFolder="" measureGroup="Ingresos Presupuest" count="0" hidden="1"/>
    <cacheHierarchy uniqueName="[Measures].[__XL_Count RubrosIngresos]" caption="__XL_Count RubrosIngresos" measure="1" displayFolder="" measureGroup="RubrosIngresos" count="0" hidden="1"/>
    <cacheHierarchy uniqueName="[Measures].[__XL_Count dias]" caption="__XL_Count dias" measure="1" displayFolder="" measureGroup="dias" count="0" hidden="1"/>
    <cacheHierarchy uniqueName="[Measures].[__XL_Count Caja menor]" caption="__XL_Count Caja menor" measure="1" displayFolder="" measureGroup="Caja menor" count="0" hidden="1"/>
    <cacheHierarchy uniqueName="[Measures].[__No measures defined]" caption="__No measures defined" measure="1" displayFolder="" count="0" hidden="1"/>
    <cacheHierarchy uniqueName="[Measures].[Suma de PRESUPUESTO DEFINITIVO]" caption="Suma de PRESUPUESTO DEFINITIVO" measure="1" displayFolder="" measureGroup="Consolidado Presupuesto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ADICION]" caption="Suma de ADICION" measure="1" displayFolder="" measureGroup="Consolidado Presupuesto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CONTRA CREDITO]" caption="Suma de CONTRA CREDITO" measure="1" displayFolder="" measureGroup="Consolidado Presupuesto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de CREDITO]" caption="Suma de CREDITO" measure="1" displayFolder="" measureGroup="Consolidado Presupuesto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OPs pagadas]" caption="Suma de OPs pagadas" measure="1" displayFolder="" measureGroup="Control de Pagos" count="0" hidden="1"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Recuento de VALOR]" caption="Recuento de VALOR" measure="1" displayFolder="" measureGroup="CDP y RP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VALOR]" caption="Suma de VALOR" measure="1" displayFolder="" measureGroup="CDP y RP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Recuento de PAGO]" caption="Recuento de PAGO" measure="1" displayFolder="" measureGroup="Impuestos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Suma de PAGO]" caption="Suma de PAGO" measure="1" displayFolder="" measureGroup="Impuestos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Recuento de Adicion]" caption="Recuento de Adicion" measure="1" displayFolder="" measureGroup="Consolidado Presupuesto  2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a de Adicion 2]" caption="Suma de Adicion 2" measure="1" displayFolder="" measureGroup="Consolidado Presupuesto  2" count="0" hidden="1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Suma de CONTRA CRÉDITO]" caption="Suma de CONTRA CRÉDITO" measure="1" displayFolder="" measureGroup="Consolidado Presupuesto  2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a de CRÉDITO]" caption="Suma de CRÉDITO" measure="1" displayFolder="" measureGroup="Consolidado Presupuesto  2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a de Reducción]" caption="Suma de Reducción" measure="1" displayFolder="" measureGroup="Consolidado Presupuesto  2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a de Valor total factura]" caption="Suma de Valor total factura" measure="1" displayFolder="" measureGroup="Ingresos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a de ADICION 3]" caption="Suma de ADICION 3" measure="1" displayFolder="" measureGroup="Ingresos Presupuest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REDUCCIÓN 2]" caption="Suma de REDUCCIÓN 2" measure="1" displayFolder="" measureGroup="Ingresos Presupuest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Adición y Ptto Inicial]" caption="Suma de Adición y Ptto Inicial" measure="1" displayFolder="" measureGroup="Ingresos Presupuest" count="0" hidden="1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Recuento de VALOR DESEMBOLSADO]" caption="Recuento de VALOR DESEMBOLSADO" measure="1" displayFolder="" measureGroup="Ingresos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Suma de VALOR DESEMBOLSADO]" caption="Suma de VALOR DESEMBOLSADO" measure="1" displayFolder="" measureGroup="Ingresos" count="0" hidden="1">
      <extLst>
        <ext xmlns:x15="http://schemas.microsoft.com/office/spreadsheetml/2010/11/main" uri="{B97F6D7D-B522-45F9-BDA1-12C45D357490}">
          <x15:cacheHierarchy aggregatedColumn="72"/>
        </ext>
      </extLst>
    </cacheHierarchy>
    <cacheHierarchy uniqueName="[Measures].[Recuento de Honorarios y otro]" caption="Recuento de Honorarios y otro" measure="1" displayFolder="" measureGroup="Ingresos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Suma de Honorarios y otro]" caption="Suma de Honorarios y otro" measure="1" displayFolder="" measureGroup="Ingresos" count="0" hidden="1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Suma de VALOR  FACTURA]" caption="Suma de VALOR  FACTURA" measure="1" displayFolder="" measureGroup="Caja menor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</cacheHierarchies>
  <kpis count="0"/>
  <extLst>
    <ext xmlns:x14="http://schemas.microsoft.com/office/spreadsheetml/2009/9/main" uri="{725AE2AE-9491-48be-B2B4-4EB974FC3084}">
      <x14:pivotCacheDefinition pivotCacheId="601545113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8AA05F-30CD-41B5-A7A0-D3EAF0571504}" name="TablaDinámica2" cacheId="11" applyNumberFormats="0" applyBorderFormats="0" applyFontFormats="0" applyPatternFormats="0" applyAlignmentFormats="0" applyWidthHeightFormats="1" dataCaption="Valores" updatedVersion="8" minRefreshableVersion="5" useAutoFormatting="1" subtotalHiddenItems="1" itemPrintTitles="1" createdVersion="8" indent="0" outline="1" outlineData="1" multipleFieldFilters="0">
  <location ref="A3:J58" firstHeaderRow="0" firstDataRow="1" firstDataCol="1" rowPageCount="1" colPageCount="1"/>
  <pivotFields count="12"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Page"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</items>
    </pivotField>
    <pivotField allDrilled="1" subtotalTop="0" showAll="0" dataSourceSort="1" defaultSubtotal="0" defaultAttributeDrillState="1"/>
  </pivotFields>
  <rowFields count="1">
    <field x="10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8" hier="43" name="[Control de Pagos].[PAGO].&amp;[OK]" cap="OK"/>
  </pageFields>
  <dataFields count="9">
    <dataField name="Suma de Adicion2" fld="4" baseField="0" baseItem="0" numFmtId="170"/>
    <dataField name="Suma de CONTRA CRÉDITO" fld="5" baseField="0" baseItem="0" numFmtId="170"/>
    <dataField name="Suma de CRÉDITO" fld="6" baseField="0" baseItem="0" numFmtId="170"/>
    <dataField name="Suma de PRESUPUESTO DEFINITIVO" fld="0" baseField="0" baseItem="0" numFmtId="170"/>
    <dataField name="Suma de VALOR" fld="1" baseField="0" baseItem="0" numFmtId="170"/>
    <dataField name="Suma de OPs pagadas" fld="2" baseField="0" baseItem="0" numFmtId="170"/>
    <dataField name="Suma de PAGO" fld="3" baseField="0" baseItem="0" numFmtId="170"/>
    <dataField name="CAJA MENOR" fld="9" baseField="10" baseItem="0" numFmtId="170"/>
    <dataField name="Suma de Reducción" fld="7" baseField="0" baseItem="0"/>
  </dataFields>
  <formats count="13">
    <format dxfId="160">
      <pivotArea type="all" dataOnly="0" outline="0" fieldPosition="0"/>
    </format>
    <format dxfId="159">
      <pivotArea outline="0" collapsedLevelsAreSubtotals="1" fieldPosition="0"/>
    </format>
    <format dxfId="158">
      <pivotArea dataOnly="0" labelOnly="1" grandRow="1" outline="0" fieldPosition="0"/>
    </format>
    <format dxfId="15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8"/>
          </reference>
        </references>
      </pivotArea>
    </format>
    <format dxfId="156">
      <pivotArea outline="0" collapsedLevelsAreSubtotals="1" fieldPosition="0">
        <references count="1">
          <reference field="4294967294" count="1" selected="0">
            <x v="6"/>
          </reference>
        </references>
      </pivotArea>
    </format>
    <format dxfId="15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54">
      <pivotArea outline="0" collapsedLevelsAreSubtotals="1" fieldPosition="0">
        <references count="1">
          <reference field="4294967294" count="5" selected="0">
            <x v="0"/>
            <x v="1"/>
            <x v="2"/>
            <x v="3"/>
            <x v="4"/>
          </reference>
        </references>
      </pivotArea>
    </format>
    <format dxfId="153">
      <pivotArea dataOnly="0" labelOnly="1" outline="0" fieldPosition="0">
        <references count="1">
          <reference field="8" count="0"/>
        </references>
      </pivotArea>
    </format>
    <format dxfId="15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51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15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49">
      <pivotArea outline="0" collapsedLevelsAreSubtotals="1" fieldPosition="0">
        <references count="1">
          <reference field="4294967294" count="1" selected="0">
            <x v="7"/>
          </reference>
        </references>
      </pivotArea>
    </format>
    <format dxfId="148">
      <pivotArea dataOnly="0" labelOnly="1" outline="0" fieldPosition="0">
        <references count="1">
          <reference field="4294967294" count="1">
            <x v="7"/>
          </reference>
        </references>
      </pivotArea>
    </format>
  </formats>
  <pivotHierarchies count="12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Control de Pagos].[PAGO].&amp;[OK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Suma de VALOR"/>
    <pivotHierarchy dragToData="1"/>
    <pivotHierarchy dragToData="1" caption="Suma de PAGO"/>
    <pivotHierarchy dragToData="1"/>
    <pivotHierarchy dragToData="1" caption="Suma de Adicion2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CAJA MENOR"/>
  </pivotHierarchies>
  <pivotTableStyleInfo name="PivotStyleLight16" showRowHeaders="1" showColHeaders="1" showRowStripes="0" showColStripes="0" showLastColumn="1"/>
  <filters count="1">
    <filter fld="11" type="dateBetween" evalOrder="-1" id="65" name="[dias].[FECHA]">
      <autoFilter ref="A1">
        <filterColumn colId="0">
          <customFilters and="1">
            <customFilter operator="greaterThanOrEqual" val="44927"/>
            <customFilter operator="lessThanOrEqual" val="45199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9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la1]"/>
        <x15:activeTabTopLevelEntity name="[Consolidado Presupuesto]"/>
        <x15:activeTabTopLevelEntity name="[CDP y RP]"/>
        <x15:activeTabTopLevelEntity name="[Control de Pagos]"/>
        <x15:activeTabTopLevelEntity name="[Impuestos]"/>
        <x15:activeTabTopLevelEntity name="[Caja menor]"/>
        <x15:activeTabTopLevelEntity name="[Consolidado Presupuesto  2]"/>
        <x15:activeTabTopLevelEntity name="[di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77CAC7-2DE5-42EF-A745-A25BAF136379}" name="TablaDinámica1" cacheId="10" applyNumberFormats="0" applyBorderFormats="0" applyFontFormats="0" applyPatternFormats="0" applyAlignmentFormats="0" applyWidthHeightFormats="1" dataCaption="Valores" updatedVersion="8" minRefreshableVersion="5" useAutoFormatting="1" subtotalHiddenItems="1" itemPrintTitles="1" createdVersion="8" indent="0" outline="1" outlineData="1" multipleFieldFilters="0">
  <location ref="A3:F12" firstHeaderRow="0" firstDataRow="1" firstDataCol="1" rowPageCount="1" colPageCount="1"/>
  <pivotFields count="8"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6" hier="65" name="[Ingresos].[ESTADO].&amp;[PAGO]" cap="PAGO"/>
  </pageFields>
  <dataFields count="5">
    <dataField name="Suma de Valor total factura" fld="3" baseField="0" baseItem="0"/>
    <dataField name="Suma de Adición y Ptto Inicial" fld="2" baseField="0" baseItem="0"/>
    <dataField name="Suma de REDUCCIÓN" fld="1" baseField="0" baseItem="0"/>
    <dataField name="Suma de VALOR DESEMBOLSADO" fld="4" baseField="0" baseItem="4"/>
    <dataField name="Suma de Honorarios y otro" fld="5" baseField="0" baseItem="0"/>
  </dataFields>
  <formats count="9">
    <format dxfId="147">
      <pivotArea type="all" dataOnly="0" outline="0" fieldPosition="0"/>
    </format>
    <format dxfId="146">
      <pivotArea outline="0" collapsedLevelsAreSubtotals="1" fieldPosition="0"/>
    </format>
    <format dxfId="145">
      <pivotArea field="0" type="button" dataOnly="0" labelOnly="1" outline="0" axis="axisRow" fieldPosition="0"/>
    </format>
    <format dxfId="144">
      <pivotArea dataOnly="0" labelOnly="1" fieldPosition="0">
        <references count="1">
          <reference field="0" count="0"/>
        </references>
      </pivotArea>
    </format>
    <format dxfId="143">
      <pivotArea dataOnly="0" labelOnly="1" grandRow="1" outline="0" fieldPosition="0"/>
    </format>
    <format dxfId="14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1">
      <pivotArea outline="0" collapsedLevelsAreSubtotals="1" fieldPosition="0"/>
    </format>
    <format dxfId="140">
      <pivotArea dataOnly="0" labelOnly="1" outline="0" fieldPosition="0">
        <references count="1">
          <reference field="6" count="0"/>
        </references>
      </pivotArea>
    </format>
    <format dxfId="13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Hierarchies count="12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Ingresos].[ESTADO].&amp;[PAGO]"/>
        <member name="[Ingresos].[ESTADO].&amp;[PAGADO]"/>
        <member name="[Ingresos].[ESTADO].&amp;[PAGO PARCIA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Suma de VALOR DESEMBOLSADO"/>
    <pivotHierarchy dragToData="1"/>
    <pivotHierarchy dragToData="1" caption="Suma de Honorarios y otro"/>
    <pivotHierarchy dragToData="1"/>
  </pivotHierarchies>
  <pivotTableStyleInfo name="PivotStyleLight16" showRowHeaders="1" showColHeaders="1" showRowStripes="0" showColStripes="0" showLastColumn="1"/>
  <filters count="1">
    <filter fld="7" type="dateBetween" evalOrder="-1" id="35" name="[dias].[FECHA]">
      <autoFilter ref="A1">
        <filterColumn colId="0">
          <customFilters and="1">
            <customFilter operator="greaterThanOrEqual" val="44927"/>
            <customFilter operator="lessThanOrEqual" val="45199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8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ngresos]"/>
        <x15:activeTabTopLevelEntity name="[Ingresos Presupuest]"/>
        <x15:activeTabTopLevelEntity name="[RubrosIngresos]"/>
        <x15:activeTabTopLevelEntity name="[di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DBA4057-5150-489B-94B7-B3A5690691F9}" name="RubrosGastos" displayName="RubrosGastos" ref="A1:B66" totalsRowShown="0" dataDxfId="138">
  <autoFilter ref="A1:B66" xr:uid="{FDBA4057-5150-489B-94B7-B3A5690691F9}"/>
  <tableColumns count="2">
    <tableColumn id="1" xr3:uid="{20BEEBF0-C7E3-47B9-8718-6CE84E95FE4B}" name="RUBRO" dataDxfId="137"/>
    <tableColumn id="2" xr3:uid="{CE425495-ACFB-4814-A829-5F8B826A8A06}" name="Columna1" dataDxfId="13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311A341-C795-42D0-9A44-7ED5C6B6E9AB}" name="RubrosIngresos" displayName="RubrosIngresos" ref="C1:E9" totalsRowShown="0" dataDxfId="135">
  <autoFilter ref="C1:E9" xr:uid="{D311A341-C795-42D0-9A44-7ED5C6B6E9AB}"/>
  <tableColumns count="3">
    <tableColumn id="1" xr3:uid="{91754C5E-3E18-4675-807F-7A3EBC2DED8F}" name="RUBRO INGRESO" dataDxfId="134"/>
    <tableColumn id="3" xr3:uid="{3C5E61F4-60C6-444F-8E90-113FEC64C95F}" name="Descripción1" dataDxfId="133"/>
    <tableColumn id="2" xr3:uid="{94CEA6E0-1B53-49DC-BCC2-7282D947C361}" name="Descripción2" dataDxfId="13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B512E6D-C6FA-455E-8915-B314A7174C2E}" name="dias" displayName="dias" ref="A1:A366" totalsRowShown="0">
  <autoFilter ref="A1:A366" xr:uid="{9B512E6D-C6FA-455E-8915-B314A7174C2E}"/>
  <tableColumns count="1">
    <tableColumn id="1" xr3:uid="{892E53F9-5BC3-42AC-BCC0-CE2141DC4C71}" name="FECHA" dataDxfId="13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DÍAS" xr10:uid="{D3B11E4B-7149-4318-A7B5-6D94F4DF458A}" sourceName="[dias].[FECHA]">
  <pivotTables>
    <pivotTable tabId="21" name="TablaDinámica2"/>
  </pivotTables>
  <state minimalRefreshVersion="6" lastRefreshVersion="6" pivotCacheId="601545113" filterType="dateBetween">
    <selection startDate="2023-01-01T00:00:00" endDate="2023-09-30T00:00:00"/>
    <bounds startDate="2023-01-01T00:00:00" endDate="2024-01-01T00:00:00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" xr10:uid="{570CF803-7B39-488D-A16A-48E42EF608BF}" sourceName="[dias].[FECHA]">
  <pivotTables>
    <pivotTable tabId="24" name="TablaDinámica1"/>
  </pivotTables>
  <state minimalRefreshVersion="6" lastRefreshVersion="6" pivotCacheId="277304095" filterType="dateBetween">
    <selection startDate="2023-01-01T00:00:00" endDate="2023-09-30T00:00:00"/>
    <bounds startDate="2023-01-01T00:00:00" endDate="2024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DÍAS" xr10:uid="{040AC685-D98A-4E99-B407-C290726DFCCC}" cache="Timeline_DÍAS" caption="FECHA" level="2" selectionLevel="1" scrollPosition="2023-01-01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" xr10:uid="{F9D203F5-1375-4013-A93C-A8094AC60325}" cache="Timeline_FECHA" caption="FECHA" level="2" selectionLevel="1" scrollPosition="2023-01-01T00:00:00"/>
</timelines>
</file>

<file path=xl/worksheets/_rels/sheet1.xml.rels><?xml version="1.0" encoding="UTF-8" standalone="yes"?>
<Relationships xmlns="http://schemas.openxmlformats.org/package/2006/relationships"><Relationship Id="rId3" Type="http://schemas.microsoft.com/office/2011/relationships/timeline" Target="../timelines/timelin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1/relationships/timeline" Target="../timelines/timelin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7E1DD-D76B-48AE-87FE-6575DE85EC83}">
  <sheetPr codeName="Hoja1"/>
  <dimension ref="A1:Z103"/>
  <sheetViews>
    <sheetView showGridLines="0" tabSelected="1" topLeftCell="I5" zoomScaleNormal="100" zoomScaleSheetLayoutView="130" workbookViewId="0">
      <pane ySplit="9" topLeftCell="A14" activePane="bottomLeft" state="frozen"/>
      <selection activeCell="A5" sqref="A5"/>
      <selection pane="bottomLeft" activeCell="N10" sqref="N10"/>
    </sheetView>
  </sheetViews>
  <sheetFormatPr baseColWidth="10" defaultColWidth="17.54296875" defaultRowHeight="14" x14ac:dyDescent="0.3"/>
  <cols>
    <col min="1" max="1" width="23.54296875" style="9" bestFit="1" customWidth="1"/>
    <col min="2" max="2" width="47.54296875" style="9" customWidth="1"/>
    <col min="3" max="4" width="17.54296875" style="13" customWidth="1"/>
    <col min="5" max="5" width="17.453125" style="13" customWidth="1"/>
    <col min="6" max="6" width="21.453125" style="9" customWidth="1"/>
    <col min="7" max="7" width="17.54296875" style="9" customWidth="1"/>
    <col min="8" max="8" width="19.453125" style="9" customWidth="1"/>
    <col min="9" max="9" width="20.453125" style="9" customWidth="1"/>
    <col min="10" max="11" width="17.54296875" style="9" customWidth="1"/>
    <col min="12" max="12" width="20" style="9" bestFit="1" customWidth="1"/>
    <col min="13" max="14" width="17.54296875" style="23" bestFit="1" customWidth="1"/>
    <col min="15" max="15" width="17.54296875" style="9" bestFit="1" customWidth="1"/>
    <col min="16" max="16" width="18.453125" style="9" bestFit="1" customWidth="1"/>
    <col min="17" max="16384" width="17.54296875" style="9"/>
  </cols>
  <sheetData>
    <row r="1" spans="1:17" x14ac:dyDescent="0.3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2"/>
      <c r="K1" s="101"/>
      <c r="L1" s="101"/>
      <c r="M1" s="101"/>
      <c r="N1" s="101"/>
    </row>
    <row r="2" spans="1:17" x14ac:dyDescent="0.3">
      <c r="A2" s="101" t="s">
        <v>1</v>
      </c>
      <c r="B2" s="101"/>
      <c r="C2" s="101"/>
      <c r="D2" s="101"/>
      <c r="E2" s="101"/>
      <c r="F2" s="101"/>
      <c r="G2" s="101"/>
      <c r="H2" s="101"/>
      <c r="I2" s="101"/>
      <c r="J2" s="102"/>
      <c r="K2" s="101"/>
      <c r="L2" s="101"/>
      <c r="M2" s="101"/>
      <c r="N2" s="101"/>
    </row>
    <row r="3" spans="1:17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</row>
    <row r="4" spans="1:17" x14ac:dyDescent="0.3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</row>
    <row r="5" spans="1:17" x14ac:dyDescent="0.3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</row>
    <row r="6" spans="1:17" x14ac:dyDescent="0.3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</row>
    <row r="7" spans="1:17" x14ac:dyDescent="0.3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>
        <f>49900+5200+19500</f>
        <v>74600</v>
      </c>
      <c r="N7" s="8"/>
    </row>
    <row r="8" spans="1:17" x14ac:dyDescent="0.3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</row>
    <row r="9" spans="1:17" x14ac:dyDescent="0.3">
      <c r="A9" s="8"/>
      <c r="B9" s="8"/>
      <c r="C9" s="8"/>
      <c r="D9" s="8"/>
      <c r="E9" s="8"/>
      <c r="F9" s="8"/>
      <c r="G9" s="8"/>
      <c r="H9" s="8"/>
      <c r="I9" s="8"/>
      <c r="J9" s="8"/>
      <c r="K9" s="8"/>
      <c r="M9" s="8"/>
      <c r="N9" s="8"/>
    </row>
    <row r="10" spans="1:17" x14ac:dyDescent="0.3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M10" s="8"/>
      <c r="N10" s="30">
        <f>+I15-L15</f>
        <v>83874695418.830002</v>
      </c>
    </row>
    <row r="11" spans="1:17" x14ac:dyDescent="0.3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73"/>
      <c r="M11" s="8"/>
      <c r="N11" s="8"/>
    </row>
    <row r="12" spans="1:17" x14ac:dyDescent="0.3">
      <c r="A12" s="8"/>
      <c r="B12" s="8"/>
      <c r="C12" s="8"/>
      <c r="D12" s="30"/>
      <c r="E12" s="8"/>
      <c r="F12" s="8"/>
      <c r="G12" s="8"/>
      <c r="H12" s="30">
        <f>+H15-[1]plantilla!$H$3</f>
        <v>0</v>
      </c>
      <c r="I12" s="8"/>
      <c r="J12" s="8"/>
      <c r="K12" s="8"/>
      <c r="L12" s="30"/>
      <c r="M12" s="8"/>
      <c r="N12" s="8"/>
    </row>
    <row r="13" spans="1:17" ht="28" x14ac:dyDescent="0.3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0" t="s">
        <v>7</v>
      </c>
      <c r="G13" s="10" t="s">
        <v>8</v>
      </c>
      <c r="H13" s="10" t="s">
        <v>9</v>
      </c>
      <c r="I13" s="84" t="s">
        <v>9</v>
      </c>
      <c r="J13" s="84" t="s">
        <v>10</v>
      </c>
      <c r="K13" s="48" t="s">
        <v>11</v>
      </c>
      <c r="L13" s="48" t="s">
        <v>12</v>
      </c>
      <c r="M13" s="11" t="s">
        <v>13</v>
      </c>
      <c r="N13" s="11" t="s">
        <v>14</v>
      </c>
    </row>
    <row r="14" spans="1:17" x14ac:dyDescent="0.3">
      <c r="A14" s="33" t="s">
        <v>15</v>
      </c>
      <c r="B14" s="49"/>
      <c r="C14" s="34"/>
      <c r="D14" s="34"/>
      <c r="E14" s="34"/>
      <c r="F14" s="34"/>
      <c r="G14" s="34"/>
      <c r="H14" s="34">
        <f>+H15-'EJECUCIÓN INGRESOS'!F16</f>
        <v>0.13299560546875</v>
      </c>
      <c r="I14" s="34"/>
      <c r="J14" s="34">
        <f>SUM(J15:J83)</f>
        <v>490041996</v>
      </c>
      <c r="K14" s="34"/>
      <c r="L14" s="34"/>
      <c r="M14" s="12"/>
      <c r="N14" s="12"/>
    </row>
    <row r="15" spans="1:17" x14ac:dyDescent="0.3">
      <c r="A15" s="33" t="s">
        <v>15</v>
      </c>
      <c r="B15" s="50" t="s">
        <v>16</v>
      </c>
      <c r="C15" s="34">
        <f>+C16+C37+C56+C66</f>
        <v>75267972281</v>
      </c>
      <c r="D15" s="34">
        <f t="shared" ref="D15" si="0">+D16+D37+D56+D66</f>
        <v>64063811675</v>
      </c>
      <c r="E15" s="34">
        <f>+E16+E37+E56+E66</f>
        <v>0</v>
      </c>
      <c r="F15" s="34">
        <f t="shared" ref="F15" si="1">+F16+F37+F56+F66</f>
        <v>12716647325</v>
      </c>
      <c r="G15" s="34">
        <f t="shared" ref="G15" si="2">+G16+G37+G56+G66</f>
        <v>12716647325</v>
      </c>
      <c r="H15" s="34">
        <f>+H16+H37+H56+H66</f>
        <v>139331783956</v>
      </c>
      <c r="I15" s="34">
        <f>+I16+I37+I56+I66</f>
        <v>138841741957</v>
      </c>
      <c r="J15" s="34">
        <f t="shared" ref="J15:J83" si="3">+H15-I15</f>
        <v>490041999</v>
      </c>
      <c r="K15" s="34">
        <f t="shared" ref="K15" si="4">+K16+K37+K56+K66</f>
        <v>99636283605</v>
      </c>
      <c r="L15" s="34">
        <f>+L16+L37+L56+L66</f>
        <v>54967046538.169998</v>
      </c>
      <c r="M15" s="12">
        <f t="shared" ref="M15:M45" si="5">+K15/H15</f>
        <v>0.71510089640755936</v>
      </c>
      <c r="N15" s="74">
        <f t="shared" ref="N15:N45" si="6">(L15)/H15</f>
        <v>0.39450472087207472</v>
      </c>
      <c r="O15" s="13"/>
      <c r="Q15" s="13"/>
    </row>
    <row r="16" spans="1:17" x14ac:dyDescent="0.3">
      <c r="A16" s="33" t="s">
        <v>15</v>
      </c>
      <c r="B16" s="51" t="s">
        <v>17</v>
      </c>
      <c r="C16" s="52">
        <f t="shared" ref="C16:K16" si="7">SUM(C17:C36)</f>
        <v>3558975777</v>
      </c>
      <c r="D16" s="52">
        <f>SUM(D17:D36)</f>
        <v>347563249</v>
      </c>
      <c r="E16" s="52">
        <f t="shared" si="7"/>
        <v>0</v>
      </c>
      <c r="F16" s="52">
        <f t="shared" ref="F16" si="8">SUM(F17:F36)</f>
        <v>0</v>
      </c>
      <c r="G16" s="52">
        <f t="shared" ref="G16" si="9">SUM(G17:G36)</f>
        <v>0</v>
      </c>
      <c r="H16" s="52">
        <f t="shared" si="7"/>
        <v>3906539026</v>
      </c>
      <c r="I16" s="52">
        <f>SUM(I17:I36)</f>
        <v>3906539026</v>
      </c>
      <c r="J16" s="34">
        <f t="shared" si="3"/>
        <v>0</v>
      </c>
      <c r="K16" s="52">
        <f t="shared" si="7"/>
        <v>2228590624</v>
      </c>
      <c r="L16" s="52">
        <f>SUM(L17:L36)</f>
        <v>2228590624</v>
      </c>
      <c r="M16" s="14">
        <f t="shared" si="5"/>
        <v>0.57047698977729344</v>
      </c>
      <c r="N16" s="14">
        <f t="shared" si="6"/>
        <v>0.57047698977729344</v>
      </c>
      <c r="Q16" s="13"/>
    </row>
    <row r="17" spans="1:26" x14ac:dyDescent="0.3">
      <c r="A17" s="53" t="s">
        <v>18</v>
      </c>
      <c r="B17" s="9" t="s">
        <v>19</v>
      </c>
      <c r="C17" s="41">
        <v>2019032996</v>
      </c>
      <c r="D17" s="41">
        <f>IFERROR(_xlfn.XLOOKUP(A17,'TD Gastos'!$A$4:$A$70,'TD Gastos'!$B$4:$B$70),0)</f>
        <v>211624928</v>
      </c>
      <c r="E17" s="41">
        <f>IFERROR(_xlfn.XLOOKUP(A17,'TD Gastos'!$A$4:$A$70,'TD Gastos'!$J$4:$J$70),0)</f>
        <v>0</v>
      </c>
      <c r="F17" s="41">
        <f>IFERROR(_xlfn.XLOOKUP(A17,'TD Gastos'!$A$4:$A$70,'TD Gastos'!$C$4:$C$70),0)</f>
        <v>0</v>
      </c>
      <c r="G17" s="41">
        <f>IFERROR(_xlfn.XLOOKUP(A17,'TD Gastos'!$A$4:$A$70,'TD Gastos'!$D$4:$D$70),0)</f>
        <v>0</v>
      </c>
      <c r="H17" s="13">
        <f>+C17+D17-E17-F17+G17</f>
        <v>2230657924</v>
      </c>
      <c r="I17" s="41">
        <f>IFERROR(_xlfn.XLOOKUP(A17,'TD Gastos'!$A$4:$A$70,'TD Gastos'!$E$4:$E$70),0)</f>
        <v>2230657924</v>
      </c>
      <c r="J17" s="34">
        <f t="shared" si="3"/>
        <v>0</v>
      </c>
      <c r="K17" s="41">
        <f>IFERROR(_xlfn.XLOOKUP(A17,'TD Gastos'!$A$4:$A$70,'TD Gastos'!$F$4:$F$70),0)</f>
        <v>1414570585</v>
      </c>
      <c r="L17" s="41">
        <f>+K17</f>
        <v>1414570585</v>
      </c>
      <c r="M17" s="15">
        <f t="shared" si="5"/>
        <v>0.63414949005870069</v>
      </c>
      <c r="N17" s="15">
        <f t="shared" si="6"/>
        <v>0.63414949005870069</v>
      </c>
    </row>
    <row r="18" spans="1:26" x14ac:dyDescent="0.3">
      <c r="A18" s="53" t="s">
        <v>20</v>
      </c>
      <c r="B18" s="9" t="s">
        <v>21</v>
      </c>
      <c r="C18" s="41">
        <v>87093062</v>
      </c>
      <c r="D18" s="41">
        <f>IFERROR(_xlfn.XLOOKUP(A18,'TD Gastos'!$A$4:$A$70,'TD Gastos'!$B$4:$B$70),0)</f>
        <v>4630031</v>
      </c>
      <c r="E18" s="41">
        <f>IFERROR(_xlfn.XLOOKUP(A18,'TD Gastos'!$A$4:$A$70,'TD Gastos'!$J$4:$J$70),0)</f>
        <v>0</v>
      </c>
      <c r="F18" s="41">
        <f>IFERROR(_xlfn.XLOOKUP(A18,'TD Gastos'!$A$4:$A$70,'TD Gastos'!$C$4:$C$70),0)</f>
        <v>0</v>
      </c>
      <c r="G18" s="41">
        <f>IFERROR(_xlfn.XLOOKUP(A18,'TD Gastos'!$A$4:$A$70,'TD Gastos'!$D$4:$D$70),0)</f>
        <v>0</v>
      </c>
      <c r="H18" s="13">
        <f t="shared" ref="H18:H36" si="10">+C18+D18-E18-F18+G18</f>
        <v>91723093</v>
      </c>
      <c r="I18" s="41">
        <f>IFERROR(_xlfn.XLOOKUP(A18,'TD Gastos'!$A$4:$A$70,'TD Gastos'!$E$4:$E$70),0)</f>
        <v>91723093</v>
      </c>
      <c r="J18" s="34">
        <f t="shared" si="3"/>
        <v>0</v>
      </c>
      <c r="K18" s="41">
        <f>IFERROR(_xlfn.XLOOKUP(A18,'TD Gastos'!$A$4:$A$70,'TD Gastos'!$F$4:$F$70),0)</f>
        <v>83209818</v>
      </c>
      <c r="L18" s="41">
        <f t="shared" ref="L18:L36" si="11">+K18</f>
        <v>83209818</v>
      </c>
      <c r="M18" s="15">
        <f t="shared" si="5"/>
        <v>0.90718504226629171</v>
      </c>
      <c r="N18" s="15">
        <f t="shared" si="6"/>
        <v>0.90718504226629171</v>
      </c>
    </row>
    <row r="19" spans="1:26" x14ac:dyDescent="0.3">
      <c r="A19" s="53" t="s">
        <v>22</v>
      </c>
      <c r="B19" s="9" t="s">
        <v>23</v>
      </c>
      <c r="C19" s="41">
        <v>59292455</v>
      </c>
      <c r="D19" s="41">
        <f>IFERROR(_xlfn.XLOOKUP(A19,'TD Gastos'!$A$4:$A$70,'TD Gastos'!$B$4:$B$70),0)</f>
        <v>5979889</v>
      </c>
      <c r="E19" s="41">
        <f>IFERROR(_xlfn.XLOOKUP(A19,'TD Gastos'!$A$4:$A$70,'TD Gastos'!$J$4:$J$70),0)</f>
        <v>0</v>
      </c>
      <c r="F19" s="41">
        <f>IFERROR(_xlfn.XLOOKUP(A19,'TD Gastos'!$A$4:$A$70,'TD Gastos'!$C$4:$C$70),0)</f>
        <v>0</v>
      </c>
      <c r="G19" s="41">
        <f>IFERROR(_xlfn.XLOOKUP(A19,'TD Gastos'!$A$4:$A$70,'TD Gastos'!$D$4:$D$70),0)</f>
        <v>0</v>
      </c>
      <c r="H19" s="13">
        <f t="shared" si="10"/>
        <v>65272344</v>
      </c>
      <c r="I19" s="41">
        <f>IFERROR(_xlfn.XLOOKUP(A19,'TD Gastos'!$A$4:$A$70,'TD Gastos'!$E$4:$E$70),0)</f>
        <v>65272344</v>
      </c>
      <c r="J19" s="34">
        <f t="shared" si="3"/>
        <v>0</v>
      </c>
      <c r="K19" s="41">
        <f>IFERROR(_xlfn.XLOOKUP(A19,'TD Gastos'!$A$4:$A$70,'TD Gastos'!$F$4:$F$70),0)</f>
        <v>53634292</v>
      </c>
      <c r="L19" s="41">
        <f t="shared" si="11"/>
        <v>53634292</v>
      </c>
      <c r="M19" s="15">
        <f t="shared" si="5"/>
        <v>0.82170010625020606</v>
      </c>
      <c r="N19" s="15">
        <f t="shared" si="6"/>
        <v>0.82170010625020606</v>
      </c>
    </row>
    <row r="20" spans="1:26" x14ac:dyDescent="0.3">
      <c r="A20" s="53" t="s">
        <v>24</v>
      </c>
      <c r="B20" s="9" t="s">
        <v>25</v>
      </c>
      <c r="C20" s="41">
        <v>189172719</v>
      </c>
      <c r="D20" s="41">
        <f>IFERROR(_xlfn.XLOOKUP(A20,'TD Gastos'!$A$4:$A$70,'TD Gastos'!$B$4:$B$70),0)</f>
        <v>23613016</v>
      </c>
      <c r="E20" s="41">
        <f>IFERROR(_xlfn.XLOOKUP(A20,'TD Gastos'!$A$4:$A$70,'TD Gastos'!$J$4:$J$70),0)</f>
        <v>0</v>
      </c>
      <c r="F20" s="41">
        <f>IFERROR(_xlfn.XLOOKUP(A20,'TD Gastos'!$A$4:$A$70,'TD Gastos'!$C$4:$C$70),0)</f>
        <v>0</v>
      </c>
      <c r="G20" s="41">
        <f>IFERROR(_xlfn.XLOOKUP(A20,'TD Gastos'!$A$4:$A$70,'TD Gastos'!$D$4:$D$70),0)</f>
        <v>0</v>
      </c>
      <c r="H20" s="13">
        <f t="shared" si="10"/>
        <v>212785735</v>
      </c>
      <c r="I20" s="41">
        <f>IFERROR(_xlfn.XLOOKUP(A20,'TD Gastos'!$A$4:$A$70,'TD Gastos'!$E$4:$E$70),0)</f>
        <v>212785735</v>
      </c>
      <c r="J20" s="34">
        <f t="shared" si="3"/>
        <v>0</v>
      </c>
      <c r="K20" s="41">
        <f>IFERROR(_xlfn.XLOOKUP(A20,'TD Gastos'!$A$4:$A$70,'TD Gastos'!$F$4:$F$70),0)</f>
        <v>18618333</v>
      </c>
      <c r="L20" s="41">
        <f t="shared" si="11"/>
        <v>18618333</v>
      </c>
      <c r="M20" s="15">
        <f t="shared" si="5"/>
        <v>8.7498031764206369E-2</v>
      </c>
      <c r="N20" s="15">
        <f t="shared" si="6"/>
        <v>8.7498031764206369E-2</v>
      </c>
    </row>
    <row r="21" spans="1:26" x14ac:dyDescent="0.3">
      <c r="A21" s="53" t="s">
        <v>26</v>
      </c>
      <c r="B21" s="9" t="s">
        <v>27</v>
      </c>
      <c r="C21" s="41">
        <v>178647654</v>
      </c>
      <c r="D21" s="41">
        <f>IFERROR(_xlfn.XLOOKUP(A21,'TD Gastos'!$A$4:$A$70,'TD Gastos'!$B$4:$B$70),0)</f>
        <v>10709882</v>
      </c>
      <c r="E21" s="41">
        <f>IFERROR(_xlfn.XLOOKUP(A21,'TD Gastos'!$A$4:$A$70,'TD Gastos'!$J$4:$J$70),0)</f>
        <v>0</v>
      </c>
      <c r="F21" s="41">
        <f>IFERROR(_xlfn.XLOOKUP(A21,'TD Gastos'!$A$4:$A$70,'TD Gastos'!$C$4:$C$70),0)</f>
        <v>0</v>
      </c>
      <c r="G21" s="41">
        <f>IFERROR(_xlfn.XLOOKUP(A21,'TD Gastos'!$A$4:$A$70,'TD Gastos'!$D$4:$D$70),0)</f>
        <v>0</v>
      </c>
      <c r="H21" s="13">
        <f t="shared" si="10"/>
        <v>189357536</v>
      </c>
      <c r="I21" s="41">
        <f>IFERROR(_xlfn.XLOOKUP(A21,'TD Gastos'!$A$4:$A$70,'TD Gastos'!$E$4:$E$70),0)</f>
        <v>189357536</v>
      </c>
      <c r="J21" s="34">
        <f t="shared" si="3"/>
        <v>0</v>
      </c>
      <c r="K21" s="41">
        <f>IFERROR(_xlfn.XLOOKUP(A21,'TD Gastos'!$A$4:$A$70,'TD Gastos'!$F$4:$F$70),0)</f>
        <v>56723753</v>
      </c>
      <c r="L21" s="41">
        <f t="shared" si="11"/>
        <v>56723753</v>
      </c>
      <c r="M21" s="15">
        <f t="shared" si="5"/>
        <v>0.29955899405028169</v>
      </c>
      <c r="N21" s="15">
        <f t="shared" si="6"/>
        <v>0.29955899405028169</v>
      </c>
    </row>
    <row r="22" spans="1:26" x14ac:dyDescent="0.3">
      <c r="A22" s="53" t="s">
        <v>28</v>
      </c>
      <c r="B22" s="9" t="s">
        <v>29</v>
      </c>
      <c r="C22" s="41">
        <v>24889400</v>
      </c>
      <c r="D22" s="41">
        <f>IFERROR(_xlfn.XLOOKUP(A22,'TD Gastos'!$A$4:$A$70,'TD Gastos'!$B$4:$B$70),0)</f>
        <v>0</v>
      </c>
      <c r="E22" s="41">
        <f>IFERROR(_xlfn.XLOOKUP(A22,'TD Gastos'!$A$4:$A$70,'TD Gastos'!$J$4:$J$70),0)</f>
        <v>0</v>
      </c>
      <c r="F22" s="41">
        <f>IFERROR(_xlfn.XLOOKUP(A22,'TD Gastos'!$A$4:$A$70,'TD Gastos'!$C$4:$C$70),0)</f>
        <v>0</v>
      </c>
      <c r="G22" s="41">
        <f>IFERROR(_xlfn.XLOOKUP(A22,'TD Gastos'!$A$4:$A$70,'TD Gastos'!$D$4:$D$70),0)</f>
        <v>0</v>
      </c>
      <c r="H22" s="13">
        <f t="shared" si="10"/>
        <v>24889400</v>
      </c>
      <c r="I22" s="41">
        <f>IFERROR(_xlfn.XLOOKUP(A22,'TD Gastos'!$A$4:$A$70,'TD Gastos'!$E$4:$E$70),0)</f>
        <v>24889400</v>
      </c>
      <c r="J22" s="34">
        <f t="shared" si="3"/>
        <v>0</v>
      </c>
      <c r="K22" s="41">
        <f>IFERROR(_xlfn.XLOOKUP(A22,'TD Gastos'!$A$4:$A$70,'TD Gastos'!$F$4:$F$70),0)</f>
        <v>24889400</v>
      </c>
      <c r="L22" s="41">
        <f t="shared" si="11"/>
        <v>24889400</v>
      </c>
      <c r="M22" s="15">
        <f t="shared" si="5"/>
        <v>1</v>
      </c>
      <c r="N22" s="15">
        <f t="shared" si="6"/>
        <v>1</v>
      </c>
    </row>
    <row r="23" spans="1:26" x14ac:dyDescent="0.3">
      <c r="A23" s="53" t="s">
        <v>30</v>
      </c>
      <c r="B23" s="9" t="s">
        <v>29</v>
      </c>
      <c r="C23" s="41">
        <v>248797625</v>
      </c>
      <c r="D23" s="41">
        <f>IFERROR(_xlfn.XLOOKUP(A23,'TD Gastos'!$A$4:$A$70,'TD Gastos'!$B$4:$B$70),0)</f>
        <v>24041425</v>
      </c>
      <c r="E23" s="41">
        <f>IFERROR(_xlfn.XLOOKUP(A23,'TD Gastos'!$A$4:$A$70,'TD Gastos'!$J$4:$J$70),0)</f>
        <v>0</v>
      </c>
      <c r="F23" s="41">
        <f>IFERROR(_xlfn.XLOOKUP(A23,'TD Gastos'!$A$4:$A$70,'TD Gastos'!$C$4:$C$70),0)</f>
        <v>0</v>
      </c>
      <c r="G23" s="41">
        <f>IFERROR(_xlfn.XLOOKUP(A23,'TD Gastos'!$A$4:$A$70,'TD Gastos'!$D$4:$D$70),0)</f>
        <v>0</v>
      </c>
      <c r="H23" s="13">
        <f t="shared" si="10"/>
        <v>272839050</v>
      </c>
      <c r="I23" s="41">
        <f>IFERROR(_xlfn.XLOOKUP(A23,'TD Gastos'!$A$4:$A$70,'TD Gastos'!$E$4:$E$70),0)</f>
        <v>272839050</v>
      </c>
      <c r="J23" s="34">
        <f t="shared" si="3"/>
        <v>0</v>
      </c>
      <c r="K23" s="41">
        <f>IFERROR(_xlfn.XLOOKUP(A23,'TD Gastos'!$A$4:$A$70,'TD Gastos'!$F$4:$F$70),0)</f>
        <v>158371500</v>
      </c>
      <c r="L23" s="41">
        <f t="shared" si="11"/>
        <v>158371500</v>
      </c>
      <c r="M23" s="15">
        <f t="shared" si="5"/>
        <v>0.58045759945286424</v>
      </c>
      <c r="N23" s="15">
        <f t="shared" si="6"/>
        <v>0.58045759945286424</v>
      </c>
    </row>
    <row r="24" spans="1:26" x14ac:dyDescent="0.3">
      <c r="A24" s="53" t="s">
        <v>31</v>
      </c>
      <c r="B24" s="9" t="s">
        <v>32</v>
      </c>
      <c r="C24" s="41">
        <v>9295200</v>
      </c>
      <c r="D24" s="41">
        <f>IFERROR(_xlfn.XLOOKUP(A24,'TD Gastos'!$A$4:$A$70,'TD Gastos'!$B$4:$B$70),0)</f>
        <v>0</v>
      </c>
      <c r="E24" s="41">
        <f>IFERROR(_xlfn.XLOOKUP(A24,'TD Gastos'!$A$4:$A$70,'TD Gastos'!$J$4:$J$70),0)</f>
        <v>0</v>
      </c>
      <c r="F24" s="41">
        <f>IFERROR(_xlfn.XLOOKUP(A24,'TD Gastos'!$A$4:$A$70,'TD Gastos'!$C$4:$C$70),0)</f>
        <v>0</v>
      </c>
      <c r="G24" s="41">
        <f>IFERROR(_xlfn.XLOOKUP(A24,'TD Gastos'!$A$4:$A$70,'TD Gastos'!$D$4:$D$70),0)</f>
        <v>0</v>
      </c>
      <c r="H24" s="13">
        <f t="shared" si="10"/>
        <v>9295200</v>
      </c>
      <c r="I24" s="41">
        <f>IFERROR(_xlfn.XLOOKUP(A24,'TD Gastos'!$A$4:$A$70,'TD Gastos'!$E$4:$E$70),0)</f>
        <v>9295200</v>
      </c>
      <c r="J24" s="34">
        <f t="shared" si="3"/>
        <v>0</v>
      </c>
      <c r="K24" s="41">
        <f>IFERROR(_xlfn.XLOOKUP(A24,'TD Gastos'!$A$4:$A$70,'TD Gastos'!$F$4:$F$70),0)</f>
        <v>9295200</v>
      </c>
      <c r="L24" s="41">
        <f t="shared" si="11"/>
        <v>9295200</v>
      </c>
      <c r="M24" s="15">
        <f t="shared" si="5"/>
        <v>1</v>
      </c>
      <c r="N24" s="15">
        <f t="shared" si="6"/>
        <v>1</v>
      </c>
    </row>
    <row r="25" spans="1:26" x14ac:dyDescent="0.3">
      <c r="A25" s="53" t="s">
        <v>33</v>
      </c>
      <c r="B25" s="9" t="s">
        <v>32</v>
      </c>
      <c r="C25" s="41">
        <v>170234789</v>
      </c>
      <c r="D25" s="41">
        <f>IFERROR(_xlfn.XLOOKUP(A25,'TD Gastos'!$A$4:$A$70,'TD Gastos'!$B$4:$B$70),0)</f>
        <v>17071817</v>
      </c>
      <c r="E25" s="41">
        <f>IFERROR(_xlfn.XLOOKUP(A25,'TD Gastos'!$A$4:$A$70,'TD Gastos'!$J$4:$J$70),0)</f>
        <v>0</v>
      </c>
      <c r="F25" s="41">
        <f>IFERROR(_xlfn.XLOOKUP(A25,'TD Gastos'!$A$4:$A$70,'TD Gastos'!$C$4:$C$70),0)</f>
        <v>0</v>
      </c>
      <c r="G25" s="41">
        <f>IFERROR(_xlfn.XLOOKUP(A25,'TD Gastos'!$A$4:$A$70,'TD Gastos'!$D$4:$D$70),0)</f>
        <v>0</v>
      </c>
      <c r="H25" s="13">
        <f t="shared" si="10"/>
        <v>187306606</v>
      </c>
      <c r="I25" s="41">
        <f>IFERROR(_xlfn.XLOOKUP(A25,'TD Gastos'!$A$4:$A$70,'TD Gastos'!$E$4:$E$70),0)</f>
        <v>187306606</v>
      </c>
      <c r="J25" s="34">
        <f t="shared" si="3"/>
        <v>0</v>
      </c>
      <c r="K25" s="41">
        <f>IFERROR(_xlfn.XLOOKUP(A25,'TD Gastos'!$A$4:$A$70,'TD Gastos'!$F$4:$F$70),0)</f>
        <v>27648500</v>
      </c>
      <c r="L25" s="41">
        <f t="shared" si="11"/>
        <v>27648500</v>
      </c>
      <c r="M25" s="15">
        <f t="shared" si="5"/>
        <v>0.14761091768434478</v>
      </c>
      <c r="N25" s="15">
        <f t="shared" si="6"/>
        <v>0.14761091768434478</v>
      </c>
    </row>
    <row r="26" spans="1:26" x14ac:dyDescent="0.3">
      <c r="A26" s="53" t="s">
        <v>34</v>
      </c>
      <c r="B26" s="9" t="s">
        <v>35</v>
      </c>
      <c r="C26" s="41">
        <v>238349965</v>
      </c>
      <c r="D26" s="41">
        <f>IFERROR(_xlfn.XLOOKUP(A26,'TD Gastos'!$A$4:$A$70,'TD Gastos'!$B$4:$B$70),0)</f>
        <v>27721026</v>
      </c>
      <c r="E26" s="41">
        <f>IFERROR(_xlfn.XLOOKUP(A26,'TD Gastos'!$A$4:$A$70,'TD Gastos'!$J$4:$J$70),0)</f>
        <v>0</v>
      </c>
      <c r="F26" s="41">
        <f>IFERROR(_xlfn.XLOOKUP(A26,'TD Gastos'!$A$4:$A$70,'TD Gastos'!$C$4:$C$70),0)</f>
        <v>0</v>
      </c>
      <c r="G26" s="41">
        <f>IFERROR(_xlfn.XLOOKUP(A26,'TD Gastos'!$A$4:$A$70,'TD Gastos'!$D$4:$D$70),0)</f>
        <v>0</v>
      </c>
      <c r="H26" s="13">
        <f t="shared" si="10"/>
        <v>266070991</v>
      </c>
      <c r="I26" s="41">
        <f>IFERROR(_xlfn.XLOOKUP(A26,'TD Gastos'!$A$4:$A$70,'TD Gastos'!$E$4:$E$70),0)</f>
        <v>266070991</v>
      </c>
      <c r="J26" s="34">
        <f t="shared" si="3"/>
        <v>0</v>
      </c>
      <c r="K26" s="41">
        <f>IFERROR(_xlfn.XLOOKUP(A26,'TD Gastos'!$A$4:$A$70,'TD Gastos'!$F$4:$F$70),0)</f>
        <v>202756510</v>
      </c>
      <c r="L26" s="41">
        <f t="shared" si="11"/>
        <v>202756510</v>
      </c>
      <c r="M26" s="15">
        <f t="shared" si="5"/>
        <v>0.76203914315484322</v>
      </c>
      <c r="N26" s="15">
        <f t="shared" si="6"/>
        <v>0.76203914315484322</v>
      </c>
      <c r="Z26" s="94">
        <f>+L15-Z27</f>
        <v>14177805730.169998</v>
      </c>
    </row>
    <row r="27" spans="1:26" x14ac:dyDescent="0.3">
      <c r="A27" s="53" t="s">
        <v>36</v>
      </c>
      <c r="B27" s="54" t="s">
        <v>37</v>
      </c>
      <c r="C27" s="55">
        <v>5594600</v>
      </c>
      <c r="D27" s="41">
        <f>IFERROR(_xlfn.XLOOKUP(A27,'TD Gastos'!$A$4:$A$70,'TD Gastos'!$B$4:$B$70),0)</f>
        <v>0</v>
      </c>
      <c r="E27" s="41">
        <f>IFERROR(_xlfn.XLOOKUP(A27,'TD Gastos'!$A$4:$A$70,'TD Gastos'!$J$4:$J$70),0)</f>
        <v>0</v>
      </c>
      <c r="F27" s="41">
        <f>IFERROR(_xlfn.XLOOKUP(A27,'TD Gastos'!$A$4:$A$70,'TD Gastos'!$C$4:$C$70),0)</f>
        <v>0</v>
      </c>
      <c r="G27" s="41">
        <f>IFERROR(_xlfn.XLOOKUP(A27,'TD Gastos'!$A$4:$A$70,'TD Gastos'!$D$4:$D$70),0)</f>
        <v>0</v>
      </c>
      <c r="H27" s="13">
        <f t="shared" si="10"/>
        <v>5594600</v>
      </c>
      <c r="I27" s="41">
        <f>IFERROR(_xlfn.XLOOKUP(A27,'TD Gastos'!$A$4:$A$70,'TD Gastos'!$E$4:$E$70),0)</f>
        <v>5594600</v>
      </c>
      <c r="J27" s="34">
        <f t="shared" si="3"/>
        <v>0</v>
      </c>
      <c r="K27" s="41">
        <f>IFERROR(_xlfn.XLOOKUP(A27,'TD Gastos'!$A$4:$A$70,'TD Gastos'!$F$4:$F$70),0)</f>
        <v>5594600</v>
      </c>
      <c r="L27" s="41">
        <f>+K27</f>
        <v>5594600</v>
      </c>
      <c r="M27" s="15">
        <f t="shared" si="5"/>
        <v>1</v>
      </c>
      <c r="N27" s="15">
        <f t="shared" si="6"/>
        <v>1</v>
      </c>
      <c r="Z27" s="73">
        <v>40789240808</v>
      </c>
    </row>
    <row r="28" spans="1:26" x14ac:dyDescent="0.3">
      <c r="A28" s="53" t="s">
        <v>38</v>
      </c>
      <c r="B28" s="9" t="s">
        <v>37</v>
      </c>
      <c r="C28" s="41">
        <v>78092446</v>
      </c>
      <c r="D28" s="41">
        <f>IFERROR(_xlfn.XLOOKUP(A28,'TD Gastos'!$A$4:$A$70,'TD Gastos'!$B$4:$B$70),0)</f>
        <v>8012627</v>
      </c>
      <c r="E28" s="41">
        <f>IFERROR(_xlfn.XLOOKUP(A28,'TD Gastos'!$A$4:$A$70,'TD Gastos'!$J$4:$J$70),0)</f>
        <v>0</v>
      </c>
      <c r="F28" s="41">
        <f>IFERROR(_xlfn.XLOOKUP(A28,'TD Gastos'!$A$4:$A$70,'TD Gastos'!$C$4:$C$70),0)</f>
        <v>0</v>
      </c>
      <c r="G28" s="41">
        <f>IFERROR(_xlfn.XLOOKUP(A28,'TD Gastos'!$A$4:$A$70,'TD Gastos'!$D$4:$D$70),0)</f>
        <v>0</v>
      </c>
      <c r="H28" s="13">
        <f t="shared" si="10"/>
        <v>86105073</v>
      </c>
      <c r="I28" s="41">
        <f>IFERROR(_xlfn.XLOOKUP(A28,'TD Gastos'!$A$4:$A$70,'TD Gastos'!$E$4:$E$70),0)</f>
        <v>86105073</v>
      </c>
      <c r="J28" s="34">
        <f t="shared" si="3"/>
        <v>0</v>
      </c>
      <c r="K28" s="41">
        <f>IFERROR(_xlfn.XLOOKUP(A28,'TD Gastos'!$A$4:$A$70,'TD Gastos'!$F$4:$F$70),0)</f>
        <v>52416700</v>
      </c>
      <c r="L28" s="41">
        <f t="shared" si="11"/>
        <v>52416700</v>
      </c>
      <c r="M28" s="15">
        <f t="shared" si="5"/>
        <v>0.60875275025897724</v>
      </c>
      <c r="N28" s="15">
        <f t="shared" si="6"/>
        <v>0.60875275025897724</v>
      </c>
    </row>
    <row r="29" spans="1:26" x14ac:dyDescent="0.3">
      <c r="A29" s="53" t="s">
        <v>39</v>
      </c>
      <c r="B29" s="54" t="s">
        <v>40</v>
      </c>
      <c r="C29" s="55">
        <v>1644700</v>
      </c>
      <c r="D29" s="41">
        <f>IFERROR(_xlfn.XLOOKUP(A29,'TD Gastos'!$A$4:$A$70,'TD Gastos'!$B$4:$B$70),0)</f>
        <v>0</v>
      </c>
      <c r="E29" s="41">
        <f>IFERROR(_xlfn.XLOOKUP(A29,'TD Gastos'!$A$4:$A$70,'TD Gastos'!$J$4:$J$70),0)</f>
        <v>0</v>
      </c>
      <c r="F29" s="41">
        <f>IFERROR(_xlfn.XLOOKUP(A29,'TD Gastos'!$A$4:$A$70,'TD Gastos'!$C$4:$C$70),0)</f>
        <v>0</v>
      </c>
      <c r="G29" s="41">
        <f>IFERROR(_xlfn.XLOOKUP(A29,'TD Gastos'!$A$4:$A$70,'TD Gastos'!$D$4:$D$70),0)</f>
        <v>0</v>
      </c>
      <c r="H29" s="13">
        <f t="shared" si="10"/>
        <v>1644700</v>
      </c>
      <c r="I29" s="41">
        <f>IFERROR(_xlfn.XLOOKUP(A29,'TD Gastos'!$A$4:$A$70,'TD Gastos'!$E$4:$E$70),0)</f>
        <v>1644700</v>
      </c>
      <c r="J29" s="34">
        <f t="shared" si="3"/>
        <v>0</v>
      </c>
      <c r="K29" s="41">
        <f>IFERROR(_xlfn.XLOOKUP(A29,'TD Gastos'!$A$4:$A$70,'TD Gastos'!$F$4:$F$70),0)</f>
        <v>1644700</v>
      </c>
      <c r="L29" s="41">
        <f t="shared" si="11"/>
        <v>1644700</v>
      </c>
      <c r="M29" s="15">
        <f t="shared" si="5"/>
        <v>1</v>
      </c>
      <c r="N29" s="15">
        <f t="shared" si="6"/>
        <v>1</v>
      </c>
    </row>
    <row r="30" spans="1:26" x14ac:dyDescent="0.3">
      <c r="A30" s="53" t="s">
        <v>41</v>
      </c>
      <c r="B30" s="9" t="s">
        <v>40</v>
      </c>
      <c r="C30" s="41">
        <v>24220372</v>
      </c>
      <c r="D30" s="41">
        <f>IFERROR(_xlfn.XLOOKUP(A30,'TD Gastos'!$A$4:$A$70,'TD Gastos'!$B$4:$B$70),0)</f>
        <v>1442390</v>
      </c>
      <c r="E30" s="41">
        <f>IFERROR(_xlfn.XLOOKUP(A30,'TD Gastos'!$A$4:$A$70,'TD Gastos'!$J$4:$J$70),0)</f>
        <v>0</v>
      </c>
      <c r="F30" s="41">
        <f>IFERROR(_xlfn.XLOOKUP(A30,'TD Gastos'!$A$4:$A$70,'TD Gastos'!$C$4:$C$70),0)</f>
        <v>0</v>
      </c>
      <c r="G30" s="41">
        <f>IFERROR(_xlfn.XLOOKUP(A30,'TD Gastos'!$A$4:$A$70,'TD Gastos'!$D$4:$D$70),0)</f>
        <v>0</v>
      </c>
      <c r="H30" s="13">
        <f t="shared" si="10"/>
        <v>25662762</v>
      </c>
      <c r="I30" s="41">
        <f>IFERROR(_xlfn.XLOOKUP(A30,'TD Gastos'!$A$4:$A$70,'TD Gastos'!$E$4:$E$70),0)</f>
        <v>25662762</v>
      </c>
      <c r="J30" s="34">
        <f t="shared" si="3"/>
        <v>0</v>
      </c>
      <c r="K30" s="41">
        <f>IFERROR(_xlfn.XLOOKUP(A30,'TD Gastos'!$A$4:$A$70,'TD Gastos'!$F$4:$F$70),0)</f>
        <v>10994600</v>
      </c>
      <c r="L30" s="41">
        <f t="shared" si="11"/>
        <v>10994600</v>
      </c>
      <c r="M30" s="15">
        <f t="shared" si="5"/>
        <v>0.42842621538554582</v>
      </c>
      <c r="N30" s="15">
        <f t="shared" si="6"/>
        <v>0.42842621538554582</v>
      </c>
    </row>
    <row r="31" spans="1:26" x14ac:dyDescent="0.3">
      <c r="A31" s="53" t="s">
        <v>42</v>
      </c>
      <c r="B31" s="9" t="s">
        <v>43</v>
      </c>
      <c r="C31" s="41">
        <v>1182000</v>
      </c>
      <c r="D31" s="41">
        <f>IFERROR(_xlfn.XLOOKUP(A31,'TD Gastos'!$A$4:$A$70,'TD Gastos'!$B$4:$B$70),0)</f>
        <v>0</v>
      </c>
      <c r="E31" s="41">
        <f>IFERROR(_xlfn.XLOOKUP(A31,'TD Gastos'!$A$4:$A$70,'TD Gastos'!$J$4:$J$70),0)</f>
        <v>0</v>
      </c>
      <c r="F31" s="41">
        <f>IFERROR(_xlfn.XLOOKUP(A31,'TD Gastos'!$A$4:$A$70,'TD Gastos'!$C$4:$C$70),0)</f>
        <v>0</v>
      </c>
      <c r="G31" s="41">
        <f>IFERROR(_xlfn.XLOOKUP(A31,'TD Gastos'!$A$4:$A$70,'TD Gastos'!$D$4:$D$70),0)</f>
        <v>0</v>
      </c>
      <c r="H31" s="13">
        <f t="shared" si="10"/>
        <v>1182000</v>
      </c>
      <c r="I31" s="41">
        <f>IFERROR(_xlfn.XLOOKUP(A31,'TD Gastos'!$A$4:$A$70,'TD Gastos'!$E$4:$E$70),0)</f>
        <v>1182000</v>
      </c>
      <c r="J31" s="34">
        <f t="shared" si="3"/>
        <v>0</v>
      </c>
      <c r="K31" s="41">
        <f>IFERROR(_xlfn.XLOOKUP(A31,'TD Gastos'!$A$4:$A$70,'TD Gastos'!$F$4:$F$70),0)</f>
        <v>1182000</v>
      </c>
      <c r="L31" s="41">
        <f t="shared" si="11"/>
        <v>1182000</v>
      </c>
      <c r="M31" s="15">
        <f t="shared" si="5"/>
        <v>1</v>
      </c>
      <c r="N31" s="15">
        <f t="shared" si="6"/>
        <v>1</v>
      </c>
      <c r="P31" s="13"/>
    </row>
    <row r="32" spans="1:26" x14ac:dyDescent="0.3">
      <c r="A32" s="53" t="s">
        <v>44</v>
      </c>
      <c r="B32" s="9" t="s">
        <v>43</v>
      </c>
      <c r="C32" s="41">
        <v>12983025</v>
      </c>
      <c r="D32" s="41">
        <f>IFERROR(_xlfn.XLOOKUP(A32,'TD Gastos'!$A$4:$A$70,'TD Gastos'!$B$4:$B$70),0)</f>
        <v>376071</v>
      </c>
      <c r="E32" s="41">
        <f>IFERROR(_xlfn.XLOOKUP(A32,'TD Gastos'!$A$4:$A$70,'TD Gastos'!$J$4:$J$70),0)</f>
        <v>0</v>
      </c>
      <c r="F32" s="41">
        <f>IFERROR(_xlfn.XLOOKUP(A32,'TD Gastos'!$A$4:$A$70,'TD Gastos'!$C$4:$C$70),0)</f>
        <v>0</v>
      </c>
      <c r="G32" s="41">
        <f>IFERROR(_xlfn.XLOOKUP(A32,'TD Gastos'!$A$4:$A$70,'TD Gastos'!$D$4:$D$70),0)</f>
        <v>0</v>
      </c>
      <c r="H32" s="13">
        <f t="shared" si="10"/>
        <v>13359096</v>
      </c>
      <c r="I32" s="41">
        <f>IFERROR(_xlfn.XLOOKUP(A32,'TD Gastos'!$A$4:$A$70,'TD Gastos'!$E$4:$E$70),0)</f>
        <v>13359096</v>
      </c>
      <c r="J32" s="34">
        <f t="shared" si="3"/>
        <v>0</v>
      </c>
      <c r="K32" s="41">
        <f>IFERROR(_xlfn.XLOOKUP(A32,'TD Gastos'!$A$4:$A$70,'TD Gastos'!$F$4:$F$70),0)</f>
        <v>9265000</v>
      </c>
      <c r="L32" s="41">
        <f t="shared" si="11"/>
        <v>9265000</v>
      </c>
      <c r="M32" s="15">
        <f t="shared" si="5"/>
        <v>0.69353495176619739</v>
      </c>
      <c r="N32" s="15">
        <f t="shared" si="6"/>
        <v>0.69353495176619739</v>
      </c>
    </row>
    <row r="33" spans="1:16" x14ac:dyDescent="0.3">
      <c r="A33" s="53" t="s">
        <v>45</v>
      </c>
      <c r="B33" s="9" t="s">
        <v>46</v>
      </c>
      <c r="C33" s="41">
        <v>788000</v>
      </c>
      <c r="D33" s="41">
        <f>IFERROR(_xlfn.XLOOKUP(A33,'TD Gastos'!$A$4:$A$70,'TD Gastos'!$B$4:$B$70),0)</f>
        <v>0</v>
      </c>
      <c r="E33" s="41">
        <f>IFERROR(_xlfn.XLOOKUP(A33,'TD Gastos'!$A$4:$A$70,'TD Gastos'!$J$4:$J$70),0)</f>
        <v>0</v>
      </c>
      <c r="F33" s="41">
        <f>IFERROR(_xlfn.XLOOKUP(A33,'TD Gastos'!$A$4:$A$70,'TD Gastos'!$C$4:$C$70),0)</f>
        <v>0</v>
      </c>
      <c r="G33" s="41">
        <f>IFERROR(_xlfn.XLOOKUP(A33,'TD Gastos'!$A$4:$A$70,'TD Gastos'!$D$4:$D$70),0)</f>
        <v>0</v>
      </c>
      <c r="H33" s="13">
        <f t="shared" si="10"/>
        <v>788000</v>
      </c>
      <c r="I33" s="41">
        <f>IFERROR(_xlfn.XLOOKUP(A33,'TD Gastos'!$A$4:$A$70,'TD Gastos'!$E$4:$E$70),0)</f>
        <v>788000</v>
      </c>
      <c r="J33" s="34">
        <f t="shared" si="3"/>
        <v>0</v>
      </c>
      <c r="K33" s="41">
        <f>IFERROR(_xlfn.XLOOKUP(A33,'TD Gastos'!$A$4:$A$70,'TD Gastos'!$F$4:$F$70),0)</f>
        <v>788000</v>
      </c>
      <c r="L33" s="41">
        <f t="shared" si="11"/>
        <v>788000</v>
      </c>
      <c r="M33" s="15">
        <f t="shared" si="5"/>
        <v>1</v>
      </c>
      <c r="N33" s="15">
        <f t="shared" si="6"/>
        <v>1</v>
      </c>
    </row>
    <row r="34" spans="1:16" x14ac:dyDescent="0.3">
      <c r="A34" s="53" t="s">
        <v>47</v>
      </c>
      <c r="B34" s="9" t="s">
        <v>46</v>
      </c>
      <c r="C34" s="41">
        <v>8655360</v>
      </c>
      <c r="D34" s="41">
        <f>IFERROR(_xlfn.XLOOKUP(A34,'TD Gastos'!$A$4:$A$70,'TD Gastos'!$B$4:$B$70),0)</f>
        <v>250694</v>
      </c>
      <c r="E34" s="41">
        <f>IFERROR(_xlfn.XLOOKUP(A34,'TD Gastos'!$A$4:$A$70,'TD Gastos'!$J$4:$J$70),0)</f>
        <v>0</v>
      </c>
      <c r="F34" s="41">
        <f>IFERROR(_xlfn.XLOOKUP(A34,'TD Gastos'!$A$4:$A$70,'TD Gastos'!$C$4:$C$70),0)</f>
        <v>0</v>
      </c>
      <c r="G34" s="41">
        <f>IFERROR(_xlfn.XLOOKUP(A34,'TD Gastos'!$A$4:$A$70,'TD Gastos'!$D$4:$D$70),0)</f>
        <v>0</v>
      </c>
      <c r="H34" s="13">
        <f t="shared" si="10"/>
        <v>8906054</v>
      </c>
      <c r="I34" s="41">
        <f>IFERROR(_xlfn.XLOOKUP(A34,'TD Gastos'!$A$4:$A$70,'TD Gastos'!$E$4:$E$70),0)</f>
        <v>8906054</v>
      </c>
      <c r="J34" s="34">
        <f t="shared" si="3"/>
        <v>0</v>
      </c>
      <c r="K34" s="41">
        <f>IFERROR(_xlfn.XLOOKUP(A34,'TD Gastos'!$A$4:$A$70,'TD Gastos'!$F$4:$F$70),0)</f>
        <v>6176700</v>
      </c>
      <c r="L34" s="41">
        <f t="shared" si="11"/>
        <v>6176700</v>
      </c>
      <c r="M34" s="15">
        <f t="shared" si="5"/>
        <v>0.6935394732616712</v>
      </c>
      <c r="N34" s="15">
        <f t="shared" si="6"/>
        <v>0.6935394732616712</v>
      </c>
    </row>
    <row r="35" spans="1:16" x14ac:dyDescent="0.3">
      <c r="A35" s="53" t="s">
        <v>48</v>
      </c>
      <c r="B35" s="9" t="s">
        <v>49</v>
      </c>
      <c r="C35" s="41">
        <v>178647654</v>
      </c>
      <c r="D35" s="41">
        <f>IFERROR(_xlfn.XLOOKUP(A35,'TD Gastos'!$A$4:$A$70,'TD Gastos'!$B$4:$B$70),0)</f>
        <v>10709882</v>
      </c>
      <c r="E35" s="41">
        <f>IFERROR(_xlfn.XLOOKUP(A35,'TD Gastos'!$A$4:$A$70,'TD Gastos'!$J$4:$J$70),0)</f>
        <v>0</v>
      </c>
      <c r="F35" s="41">
        <f>IFERROR(_xlfn.XLOOKUP(A35,'TD Gastos'!$A$4:$A$70,'TD Gastos'!$C$4:$C$70),0)</f>
        <v>0</v>
      </c>
      <c r="G35" s="41">
        <f>IFERROR(_xlfn.XLOOKUP(A35,'TD Gastos'!$A$4:$A$70,'TD Gastos'!$D$4:$D$70),0)</f>
        <v>0</v>
      </c>
      <c r="H35" s="13">
        <f t="shared" si="10"/>
        <v>189357536</v>
      </c>
      <c r="I35" s="41">
        <f>IFERROR(_xlfn.XLOOKUP(A35,'TD Gastos'!$A$4:$A$70,'TD Gastos'!$E$4:$E$70),0)</f>
        <v>189357536</v>
      </c>
      <c r="J35" s="34">
        <f t="shared" si="3"/>
        <v>0</v>
      </c>
      <c r="K35" s="41">
        <f>IFERROR(_xlfn.XLOOKUP(A35,'TD Gastos'!$A$4:$A$70,'TD Gastos'!$F$4:$F$70),0)</f>
        <v>85503482</v>
      </c>
      <c r="L35" s="41">
        <f t="shared" si="11"/>
        <v>85503482</v>
      </c>
      <c r="M35" s="15">
        <f t="shared" si="5"/>
        <v>0.45154517642223652</v>
      </c>
      <c r="N35" s="15">
        <f t="shared" si="6"/>
        <v>0.45154517642223652</v>
      </c>
    </row>
    <row r="36" spans="1:16" x14ac:dyDescent="0.3">
      <c r="A36" s="53" t="s">
        <v>50</v>
      </c>
      <c r="B36" s="9" t="s">
        <v>51</v>
      </c>
      <c r="C36" s="41">
        <v>22361755</v>
      </c>
      <c r="D36" s="41">
        <f>IFERROR(_xlfn.XLOOKUP(A36,'TD Gastos'!$A$4:$A$70,'TD Gastos'!$B$4:$B$70),0)</f>
        <v>1379571</v>
      </c>
      <c r="E36" s="41">
        <f>IFERROR(_xlfn.XLOOKUP(A36,'TD Gastos'!$A$4:$A$70,'TD Gastos'!$J$4:$J$70),0)</f>
        <v>0</v>
      </c>
      <c r="F36" s="41">
        <f>IFERROR(_xlfn.XLOOKUP(A36,'TD Gastos'!$A$4:$A$70,'TD Gastos'!$C$4:$C$70),0)</f>
        <v>0</v>
      </c>
      <c r="G36" s="41">
        <f>IFERROR(_xlfn.XLOOKUP(A36,'TD Gastos'!$A$4:$A$70,'TD Gastos'!$D$4:$D$70),0)</f>
        <v>0</v>
      </c>
      <c r="H36" s="13">
        <f t="shared" si="10"/>
        <v>23741326</v>
      </c>
      <c r="I36" s="41">
        <f>IFERROR(_xlfn.XLOOKUP(A36,'TD Gastos'!$A$4:$A$70,'TD Gastos'!$E$4:$E$70),0)</f>
        <v>23741326</v>
      </c>
      <c r="J36" s="34">
        <f t="shared" si="3"/>
        <v>0</v>
      </c>
      <c r="K36" s="41">
        <f>IFERROR(_xlfn.XLOOKUP(A36,'TD Gastos'!$A$4:$A$70,'TD Gastos'!$F$4:$F$70),0)</f>
        <v>5306951</v>
      </c>
      <c r="L36" s="41">
        <f t="shared" si="11"/>
        <v>5306951</v>
      </c>
      <c r="M36" s="15">
        <f t="shared" si="5"/>
        <v>0.22353220708902274</v>
      </c>
      <c r="N36" s="15">
        <f t="shared" si="6"/>
        <v>0.22353220708902274</v>
      </c>
    </row>
    <row r="37" spans="1:16" x14ac:dyDescent="0.3">
      <c r="A37" s="33"/>
      <c r="B37" s="51" t="s">
        <v>52</v>
      </c>
      <c r="C37" s="52">
        <f t="shared" ref="C37" si="12">+C38+C43</f>
        <v>2521448631</v>
      </c>
      <c r="D37" s="52">
        <f>+D38+D43</f>
        <v>12372435053</v>
      </c>
      <c r="E37" s="52">
        <f>+E38+E43</f>
        <v>0</v>
      </c>
      <c r="F37" s="52">
        <f t="shared" ref="F37" si="13">+F38+F43</f>
        <v>2012975036</v>
      </c>
      <c r="G37" s="52">
        <f t="shared" ref="G37" si="14">+G38+G43</f>
        <v>2569899709</v>
      </c>
      <c r="H37" s="52">
        <f>+H38+H43</f>
        <v>15450808357</v>
      </c>
      <c r="I37" s="52">
        <f t="shared" ref="I37:K37" si="15">+I38+I43</f>
        <v>15457826846</v>
      </c>
      <c r="J37" s="52">
        <f t="shared" si="15"/>
        <v>-7018489</v>
      </c>
      <c r="K37" s="52">
        <f t="shared" si="15"/>
        <v>7516108714</v>
      </c>
      <c r="L37" s="52">
        <f t="shared" ref="L37" si="16">+L38+L43</f>
        <v>3541364673</v>
      </c>
      <c r="M37" s="14">
        <f t="shared" si="5"/>
        <v>0.48645407672763097</v>
      </c>
      <c r="N37" s="14">
        <f t="shared" si="6"/>
        <v>0.22920254987148178</v>
      </c>
      <c r="O37" s="13">
        <f>+L37+L56</f>
        <v>52018277913</v>
      </c>
      <c r="P37" s="56"/>
    </row>
    <row r="38" spans="1:16" x14ac:dyDescent="0.3">
      <c r="A38" s="57" t="s">
        <v>53</v>
      </c>
      <c r="B38" s="58" t="s">
        <v>54</v>
      </c>
      <c r="C38" s="34">
        <f t="shared" ref="C38" si="17">+SUM(C39:C42)</f>
        <v>83490961</v>
      </c>
      <c r="D38" s="34">
        <f t="shared" ref="D38:E38" si="18">+SUM(D39:D42)</f>
        <v>26000000</v>
      </c>
      <c r="E38" s="34">
        <f t="shared" si="18"/>
        <v>0</v>
      </c>
      <c r="F38" s="34">
        <f t="shared" ref="F38" si="19">+SUM(F39:F42)</f>
        <v>27065770</v>
      </c>
      <c r="G38" s="34">
        <f t="shared" ref="G38:H38" si="20">+SUM(G39:G42)</f>
        <v>38065770</v>
      </c>
      <c r="H38" s="34">
        <f t="shared" si="20"/>
        <v>120490961</v>
      </c>
      <c r="I38" s="34">
        <f t="shared" ref="I38:K38" si="21">+SUM(I39:I42)</f>
        <v>120490961</v>
      </c>
      <c r="J38" s="34">
        <f t="shared" si="21"/>
        <v>0</v>
      </c>
      <c r="K38" s="34">
        <f t="shared" si="21"/>
        <v>55741909</v>
      </c>
      <c r="L38" s="34">
        <f t="shared" ref="L38" si="22">+SUM(L39:L42)</f>
        <v>36384896</v>
      </c>
      <c r="M38" s="12">
        <f t="shared" si="5"/>
        <v>0.46262315892724931</v>
      </c>
      <c r="N38" s="12">
        <f t="shared" si="6"/>
        <v>0.30197199605703201</v>
      </c>
      <c r="O38" s="13"/>
      <c r="P38" s="56"/>
    </row>
    <row r="39" spans="1:16" x14ac:dyDescent="0.3">
      <c r="A39" s="53" t="s">
        <v>55</v>
      </c>
      <c r="B39" s="9" t="s">
        <v>56</v>
      </c>
      <c r="C39" s="41">
        <v>12000000</v>
      </c>
      <c r="D39" s="41">
        <f>IFERROR(_xlfn.XLOOKUP(A39,'TD Gastos'!$A$4:$A$70,'TD Gastos'!$B$4:$B$70),0)</f>
        <v>0</v>
      </c>
      <c r="E39" s="41">
        <f>IFERROR(_xlfn.XLOOKUP(A39,'TD Gastos'!$A$4:$A$70,'TD Gastos'!$J$4:$J$70),0)</f>
        <v>0</v>
      </c>
      <c r="F39" s="41">
        <f>IFERROR(_xlfn.XLOOKUP(A39,'TD Gastos'!$A$4:$A$70,'TD Gastos'!$C$4:$C$70),0)</f>
        <v>0</v>
      </c>
      <c r="G39" s="41">
        <f>IFERROR(_xlfn.XLOOKUP(A39,'TD Gastos'!$A$4:$A$70,'TD Gastos'!$D$4:$D$70),0)</f>
        <v>6000000</v>
      </c>
      <c r="H39" s="13">
        <f>+C39+D39-E39-F39+G39</f>
        <v>18000000</v>
      </c>
      <c r="I39" s="41">
        <f>IFERROR(_xlfn.XLOOKUP(A39,'TD Gastos'!$A$4:$A$70,'TD Gastos'!$E$4:$E$70),0)</f>
        <v>18000000</v>
      </c>
      <c r="J39" s="34">
        <f t="shared" si="3"/>
        <v>0</v>
      </c>
      <c r="K39" s="41">
        <f>IFERROR(_xlfn.XLOOKUP(A39,'TD Gastos'!$A$4:$A$70,'TD Gastos'!$F$4:$F$70),0)</f>
        <v>12000000</v>
      </c>
      <c r="L39" s="41">
        <f>_xlfn.XLOOKUP(A39,'TD Gastos'!$A$4:$A$70,'TD Gastos'!$G$4:$G$70)+_xlfn.XLOOKUP(A39,'TD Gastos'!$A$4:$A$70,'TD Gastos'!$I$4:$I$70)</f>
        <v>7791697</v>
      </c>
      <c r="M39" s="15">
        <f t="shared" si="5"/>
        <v>0.66666666666666663</v>
      </c>
      <c r="N39" s="15">
        <f t="shared" si="6"/>
        <v>0.43287205555555558</v>
      </c>
      <c r="P39" s="56"/>
    </row>
    <row r="40" spans="1:16" x14ac:dyDescent="0.3">
      <c r="A40" s="53" t="s">
        <v>57</v>
      </c>
      <c r="B40" s="9" t="s">
        <v>58</v>
      </c>
      <c r="C40" s="41">
        <v>28490961</v>
      </c>
      <c r="D40" s="41">
        <f>IFERROR(_xlfn.XLOOKUP(A40,'TD Gastos'!$A$4:$A$70,'TD Gastos'!$B$4:$B$70),0)</f>
        <v>26000000</v>
      </c>
      <c r="E40" s="41">
        <f>IFERROR(_xlfn.XLOOKUP(A40,'TD Gastos'!$A$4:$A$70,'TD Gastos'!$J$4:$J$70),0)</f>
        <v>0</v>
      </c>
      <c r="F40" s="41">
        <f>IFERROR(_xlfn.XLOOKUP(A40,'TD Gastos'!$A$4:$A$70,'TD Gastos'!$C$4:$C$70),0)</f>
        <v>12784570</v>
      </c>
      <c r="G40" s="41">
        <f>IFERROR(_xlfn.XLOOKUP(A40,'TD Gastos'!$A$4:$A$70,'TD Gastos'!$D$4:$D$70),0)</f>
        <v>17784570</v>
      </c>
      <c r="H40" s="13">
        <f>+C40+D40-E40-F40+G40</f>
        <v>59490961</v>
      </c>
      <c r="I40" s="41">
        <f>IFERROR(_xlfn.XLOOKUP(A40,'TD Gastos'!$A$4:$A$70,'TD Gastos'!$E$4:$E$70),0)</f>
        <v>59490961</v>
      </c>
      <c r="J40" s="34">
        <f t="shared" si="3"/>
        <v>0</v>
      </c>
      <c r="K40" s="41">
        <f>IFERROR(_xlfn.XLOOKUP(A40,'TD Gastos'!$A$4:$A$70,'TD Gastos'!$F$4:$F$70),0)</f>
        <v>22352709</v>
      </c>
      <c r="L40" s="41">
        <f>_xlfn.XLOOKUP(A40,'TD Gastos'!$A$4:$A$70,'TD Gastos'!$G$4:$G$70)+_xlfn.XLOOKUP(A40,'TD Gastos'!$A$4:$A$70,'TD Gastos'!$I$4:$I$70)</f>
        <v>20485199</v>
      </c>
      <c r="M40" s="15">
        <f t="shared" si="5"/>
        <v>0.37573286133333766</v>
      </c>
      <c r="N40" s="15">
        <f t="shared" si="6"/>
        <v>0.34434136977548574</v>
      </c>
      <c r="O40" s="13"/>
    </row>
    <row r="41" spans="1:16" x14ac:dyDescent="0.3">
      <c r="A41" s="53" t="s">
        <v>59</v>
      </c>
      <c r="B41" s="9" t="s">
        <v>60</v>
      </c>
      <c r="C41" s="41">
        <v>7108000</v>
      </c>
      <c r="D41" s="41">
        <f>IFERROR(_xlfn.XLOOKUP(A41,'TD Gastos'!$A$4:$A$70,'TD Gastos'!$B$4:$B$70),0)</f>
        <v>0</v>
      </c>
      <c r="E41" s="41">
        <f>IFERROR(_xlfn.XLOOKUP(A41,'TD Gastos'!$A$4:$A$70,'TD Gastos'!$J$4:$J$70),0)</f>
        <v>0</v>
      </c>
      <c r="F41" s="41">
        <f>IFERROR(_xlfn.XLOOKUP(A41,'TD Gastos'!$A$4:$A$70,'TD Gastos'!$C$4:$C$70),0)</f>
        <v>0</v>
      </c>
      <c r="G41" s="41">
        <f>IFERROR(_xlfn.XLOOKUP(A41,'TD Gastos'!$A$4:$A$70,'TD Gastos'!$D$4:$D$70),0)</f>
        <v>0</v>
      </c>
      <c r="H41" s="13">
        <f>+C41+D41-E41-F41+G41</f>
        <v>7108000</v>
      </c>
      <c r="I41" s="41">
        <f>IFERROR(_xlfn.XLOOKUP(A41,'TD Gastos'!$A$4:$A$70,'TD Gastos'!$E$4:$E$70),0)</f>
        <v>7108000</v>
      </c>
      <c r="J41" s="34">
        <f t="shared" si="3"/>
        <v>0</v>
      </c>
      <c r="K41" s="41">
        <f>IFERROR(_xlfn.XLOOKUP(A41,'TD Gastos'!$A$4:$A$70,'TD Gastos'!$F$4:$F$70),0)</f>
        <v>7108000</v>
      </c>
      <c r="L41" s="41">
        <f>_xlfn.XLOOKUP(A41,'TD Gastos'!$A$4:$A$70,'TD Gastos'!$G$4:$G$70)+_xlfn.XLOOKUP(A41,'TD Gastos'!$A$4:$A$70,'TD Gastos'!$I$4:$I$70)</f>
        <v>7108000</v>
      </c>
      <c r="M41" s="15">
        <f t="shared" si="5"/>
        <v>1</v>
      </c>
      <c r="N41" s="15">
        <f t="shared" si="6"/>
        <v>1</v>
      </c>
      <c r="O41" s="13"/>
    </row>
    <row r="42" spans="1:16" x14ac:dyDescent="0.3">
      <c r="A42" s="53" t="s">
        <v>61</v>
      </c>
      <c r="B42" s="9" t="s">
        <v>60</v>
      </c>
      <c r="C42" s="41">
        <v>35892000</v>
      </c>
      <c r="D42" s="41">
        <f>IFERROR(_xlfn.XLOOKUP(A42,'TD Gastos'!$A$4:$A$70,'TD Gastos'!$B$4:$B$70),0)</f>
        <v>0</v>
      </c>
      <c r="E42" s="41">
        <f>IFERROR(_xlfn.XLOOKUP(A42,'TD Gastos'!$A$4:$A$70,'TD Gastos'!$J$4:$J$70),0)</f>
        <v>0</v>
      </c>
      <c r="F42" s="41">
        <f>IFERROR(_xlfn.XLOOKUP(A42,'TD Gastos'!$A$4:$A$70,'TD Gastos'!$C$4:$C$70),0)</f>
        <v>14281200</v>
      </c>
      <c r="G42" s="41">
        <f>IFERROR(_xlfn.XLOOKUP(A42,'TD Gastos'!$A$4:$A$70,'TD Gastos'!$D$4:$D$70),0)</f>
        <v>14281200</v>
      </c>
      <c r="H42" s="13">
        <f>+C42+D42-E42-F42+G42</f>
        <v>35892000</v>
      </c>
      <c r="I42" s="41">
        <f>IFERROR(_xlfn.XLOOKUP(A42,'TD Gastos'!$A$4:$A$70,'TD Gastos'!$E$4:$E$70),0)</f>
        <v>35892000</v>
      </c>
      <c r="J42" s="34">
        <f t="shared" si="3"/>
        <v>0</v>
      </c>
      <c r="K42" s="41">
        <f>IFERROR(_xlfn.XLOOKUP(A42,'TD Gastos'!$A$4:$A$70,'TD Gastos'!$F$4:$F$70),0)</f>
        <v>14281200</v>
      </c>
      <c r="L42" s="41">
        <f>_xlfn.XLOOKUP(A42,'TD Gastos'!$A$4:$A$70,'TD Gastos'!$G$4:$G$70)+_xlfn.XLOOKUP(A42,'TD Gastos'!$A$4:$A$70,'TD Gastos'!$I$4:$I$70)</f>
        <v>1000000</v>
      </c>
      <c r="M42" s="15">
        <f t="shared" si="5"/>
        <v>0.39789368104312939</v>
      </c>
      <c r="N42" s="15">
        <f t="shared" si="6"/>
        <v>2.7861361863367882E-2</v>
      </c>
      <c r="O42" s="13"/>
      <c r="P42" s="56"/>
    </row>
    <row r="43" spans="1:16" x14ac:dyDescent="0.3">
      <c r="A43" s="57" t="s">
        <v>62</v>
      </c>
      <c r="B43" s="16" t="s">
        <v>63</v>
      </c>
      <c r="C43" s="34">
        <f>+SUM(C44:C55)</f>
        <v>2437957670</v>
      </c>
      <c r="D43" s="34">
        <f>+SUM(D44:D55)</f>
        <v>12346435053</v>
      </c>
      <c r="E43" s="41">
        <f>IFERROR(_xlfn.XLOOKUP(A43,'TD Gastos'!$A$4:$A$70,'TD Gastos'!$J$4:$J$70),0)</f>
        <v>0</v>
      </c>
      <c r="F43" s="34">
        <f t="shared" ref="F43" si="23">+SUM(F44:F55)</f>
        <v>1985909266</v>
      </c>
      <c r="G43" s="34">
        <f>+SUM(G44:G55)</f>
        <v>2531833939</v>
      </c>
      <c r="H43" s="34">
        <f>+SUM(H44:H55)</f>
        <v>15330317396</v>
      </c>
      <c r="I43" s="34">
        <f>+SUM(I44:I55)</f>
        <v>15337335885</v>
      </c>
      <c r="J43" s="34">
        <f t="shared" ref="J43:K43" si="24">+SUM(J44:J55)</f>
        <v>-7018489</v>
      </c>
      <c r="K43" s="34">
        <f t="shared" si="24"/>
        <v>7460366805</v>
      </c>
      <c r="L43" s="99">
        <f>+SUM(L44:L55)</f>
        <v>3504979777</v>
      </c>
      <c r="M43" s="12">
        <f t="shared" si="5"/>
        <v>0.4866413794502758</v>
      </c>
      <c r="N43" s="12">
        <f t="shared" si="6"/>
        <v>0.22863060734244958</v>
      </c>
      <c r="O43" s="13"/>
      <c r="P43" s="56"/>
    </row>
    <row r="44" spans="1:16" x14ac:dyDescent="0.3">
      <c r="A44" s="9" t="s">
        <v>64</v>
      </c>
      <c r="B44" s="9" t="s">
        <v>65</v>
      </c>
      <c r="C44" s="41">
        <v>0</v>
      </c>
      <c r="D44" s="41">
        <f>IFERROR(_xlfn.XLOOKUP(A44,'TD Gastos'!$A$4:$A$70,'TD Gastos'!$B$4:$B$70),0)</f>
        <v>7612051236</v>
      </c>
      <c r="E44" s="41">
        <f>IFERROR(_xlfn.XLOOKUP(A44,'TD Gastos'!$A$4:$A$70,'TD Gastos'!$J$4:$J$70),0)</f>
        <v>0</v>
      </c>
      <c r="F44" s="41">
        <f>IFERROR(_xlfn.XLOOKUP(A44,'TD Gastos'!$A$4:$A$70,'TD Gastos'!$C$4:$C$70),0)</f>
        <v>132834561</v>
      </c>
      <c r="G44" s="41">
        <f>IFERROR(_xlfn.XLOOKUP(A44,'TD Gastos'!$A$4:$A$70,'TD Gastos'!$D$4:$D$70),0)</f>
        <v>0</v>
      </c>
      <c r="H44" s="13">
        <f>+C44+D44-E44-F44+G44</f>
        <v>7479216675</v>
      </c>
      <c r="I44" s="41">
        <f>IFERROR(_xlfn.XLOOKUP(A44,'TD Gastos'!$A$4:$A$70,'TD Gastos'!$E$4:$E$70),0)</f>
        <v>7454359532</v>
      </c>
      <c r="J44" s="34">
        <f>+H44-I44</f>
        <v>24857143</v>
      </c>
      <c r="K44" s="41">
        <f>IFERROR(_xlfn.XLOOKUP(A44,'TD Gastos'!$A$4:$A$70,'TD Gastos'!$F$4:$F$70),0)</f>
        <v>3634140629</v>
      </c>
      <c r="L44" s="41">
        <f>_xlfn.XLOOKUP(A44,'TD Gastos'!$A$4:$A$70,'TD Gastos'!$G$4:$G$70)+_xlfn.XLOOKUP(A44,'TD Gastos'!$A$4:$A$70,'TD Gastos'!$I$4:$I$70)</f>
        <v>1387606196</v>
      </c>
      <c r="M44" s="15">
        <f t="shared" si="5"/>
        <v>0.48589856223145189</v>
      </c>
      <c r="N44" s="15">
        <f t="shared" si="6"/>
        <v>0.18552827873515243</v>
      </c>
      <c r="O44" s="13"/>
      <c r="P44" s="56"/>
    </row>
    <row r="45" spans="1:16" ht="15.75" customHeight="1" x14ac:dyDescent="0.3">
      <c r="A45" s="53" t="s">
        <v>66</v>
      </c>
      <c r="B45" s="9" t="s">
        <v>67</v>
      </c>
      <c r="C45" s="41">
        <v>8915340</v>
      </c>
      <c r="D45" s="41">
        <f>IFERROR(_xlfn.XLOOKUP(A45,'TD Gastos'!$A$4:$A$70,'TD Gastos'!$B$4:$B$70),0)</f>
        <v>0</v>
      </c>
      <c r="E45" s="41">
        <f>IFERROR(_xlfn.XLOOKUP(A45,'TD Gastos'!$A$4:$A$70,'TD Gastos'!$J$4:$J$70),0)</f>
        <v>0</v>
      </c>
      <c r="F45" s="41">
        <f>IFERROR(_xlfn.XLOOKUP(A45,'TD Gastos'!$A$4:$A$70,'TD Gastos'!$C$4:$C$70),0)</f>
        <v>0</v>
      </c>
      <c r="G45" s="41">
        <f>IFERROR(_xlfn.XLOOKUP(A45,'TD Gastos'!$A$4:$A$70,'TD Gastos'!$D$4:$D$70),0)</f>
        <v>0</v>
      </c>
      <c r="H45" s="13">
        <f t="shared" ref="H45:H55" si="25">+C45+D45-E45-F45+G45</f>
        <v>8915340</v>
      </c>
      <c r="I45" s="41">
        <f>IFERROR(_xlfn.XLOOKUP(A45,'TD Gastos'!$A$4:$A$70,'TD Gastos'!$E$4:$E$70),0)</f>
        <v>8915340</v>
      </c>
      <c r="J45" s="34">
        <f t="shared" si="3"/>
        <v>0</v>
      </c>
      <c r="K45" s="41">
        <f>IFERROR(_xlfn.XLOOKUP(A45,'TD Gastos'!$A$4:$A$70,'TD Gastos'!$F$4:$F$70),0)</f>
        <v>8915340</v>
      </c>
      <c r="L45" s="41">
        <f>_xlfn.XLOOKUP(A45,'TD Gastos'!$A$4:$A$70,'TD Gastos'!$G$4:$G$70)+_xlfn.XLOOKUP(A45,'TD Gastos'!$A$4:$A$70,'TD Gastos'!$I$4:$I$70)</f>
        <v>5488451</v>
      </c>
      <c r="M45" s="15">
        <f t="shared" si="5"/>
        <v>1</v>
      </c>
      <c r="N45" s="15">
        <f t="shared" si="6"/>
        <v>0.61561880982665829</v>
      </c>
      <c r="O45" s="13"/>
      <c r="P45" s="56"/>
    </row>
    <row r="46" spans="1:16" x14ac:dyDescent="0.3">
      <c r="A46" s="53" t="s">
        <v>68</v>
      </c>
      <c r="B46" s="9" t="s">
        <v>67</v>
      </c>
      <c r="C46" s="41">
        <v>100924660</v>
      </c>
      <c r="D46" s="41">
        <f>IFERROR(_xlfn.XLOOKUP(A46,'TD Gastos'!$A$4:$A$70,'TD Gastos'!$B$4:$B$70),0)</f>
        <v>75000000</v>
      </c>
      <c r="E46" s="41">
        <f>IFERROR(_xlfn.XLOOKUP(A46,'TD Gastos'!$A$4:$A$70,'TD Gastos'!$J$4:$J$70),0)</f>
        <v>0</v>
      </c>
      <c r="F46" s="41">
        <f>IFERROR(_xlfn.XLOOKUP(A46,'TD Gastos'!$A$4:$A$70,'TD Gastos'!$C$4:$C$70),0)</f>
        <v>6398238</v>
      </c>
      <c r="G46" s="41">
        <f>IFERROR(_xlfn.XLOOKUP(A46,'TD Gastos'!$A$4:$A$70,'TD Gastos'!$D$4:$D$70),0)</f>
        <v>6398238</v>
      </c>
      <c r="H46" s="13">
        <f t="shared" si="25"/>
        <v>175924660</v>
      </c>
      <c r="I46" s="41">
        <f>IFERROR(_xlfn.XLOOKUP(A46,'TD Gastos'!$A$4:$A$70,'TD Gastos'!$E$4:$E$70),0)</f>
        <v>175924660</v>
      </c>
      <c r="J46" s="34">
        <f t="shared" si="3"/>
        <v>0</v>
      </c>
      <c r="K46" s="41">
        <f>IFERROR(_xlfn.XLOOKUP(A46,'TD Gastos'!$A$4:$A$70,'TD Gastos'!$F$4:$F$70),0)</f>
        <v>108174757</v>
      </c>
      <c r="L46" s="95">
        <f>_xlfn.XLOOKUP(A46,'TD Gastos'!$A$4:$A$70,'TD Gastos'!$G$4:$G$70)+_xlfn.XLOOKUP(A46,'TD Gastos'!$A$4:$A$70,'TD Gastos'!$I$4:$I$70)</f>
        <v>29580932</v>
      </c>
      <c r="M46" s="15">
        <f t="shared" ref="M46:M73" si="26">+K46/H46</f>
        <v>0.61489251705815429</v>
      </c>
      <c r="N46" s="15">
        <f t="shared" ref="N46:N71" si="27">(L46)/H46</f>
        <v>0.16814545499192665</v>
      </c>
      <c r="O46" s="13">
        <v>25152564</v>
      </c>
    </row>
    <row r="47" spans="1:16" x14ac:dyDescent="0.3">
      <c r="A47" s="53" t="s">
        <v>69</v>
      </c>
      <c r="B47" s="9" t="s">
        <v>70</v>
      </c>
      <c r="C47" s="41">
        <v>1361491</v>
      </c>
      <c r="D47" s="41">
        <f>IFERROR(_xlfn.XLOOKUP(A47,'TD Gastos'!$A$4:$A$70,'TD Gastos'!$B$4:$B$70),0)</f>
        <v>0</v>
      </c>
      <c r="E47" s="41">
        <f>IFERROR(_xlfn.XLOOKUP(A47,'TD Gastos'!$A$4:$A$70,'TD Gastos'!$J$4:$J$70),0)</f>
        <v>0</v>
      </c>
      <c r="F47" s="41">
        <f>IFERROR(_xlfn.XLOOKUP(A47,'TD Gastos'!$A$4:$A$70,'TD Gastos'!$C$4:$C$70),0)</f>
        <v>0</v>
      </c>
      <c r="G47" s="41">
        <f>IFERROR(_xlfn.XLOOKUP(A47,'TD Gastos'!$A$4:$A$70,'TD Gastos'!$D$4:$D$70),0)</f>
        <v>0</v>
      </c>
      <c r="H47" s="13">
        <f t="shared" si="25"/>
        <v>1361491</v>
      </c>
      <c r="I47" s="41">
        <f>IFERROR(_xlfn.XLOOKUP(A47,'TD Gastos'!$A$4:$A$70,'TD Gastos'!$E$4:$E$70),0)</f>
        <v>1361491</v>
      </c>
      <c r="J47" s="34">
        <f t="shared" si="3"/>
        <v>0</v>
      </c>
      <c r="K47" s="41">
        <f>IFERROR(_xlfn.XLOOKUP(A47,'TD Gastos'!$A$4:$A$70,'TD Gastos'!$F$4:$F$70),0)</f>
        <v>1361491</v>
      </c>
      <c r="L47" s="41">
        <f>+K47</f>
        <v>1361491</v>
      </c>
      <c r="M47" s="15">
        <f t="shared" si="26"/>
        <v>1</v>
      </c>
      <c r="N47" s="15">
        <f t="shared" si="27"/>
        <v>1</v>
      </c>
      <c r="O47" s="13"/>
    </row>
    <row r="48" spans="1:16" x14ac:dyDescent="0.3">
      <c r="A48" s="53" t="s">
        <v>71</v>
      </c>
      <c r="B48" s="9" t="s">
        <v>70</v>
      </c>
      <c r="C48" s="41">
        <v>62536253</v>
      </c>
      <c r="D48" s="41">
        <f>IFERROR(_xlfn.XLOOKUP(A48,'TD Gastos'!$A$4:$A$70,'TD Gastos'!$B$4:$B$70),0)</f>
        <v>0</v>
      </c>
      <c r="E48" s="41">
        <f>IFERROR(_xlfn.XLOOKUP(A48,'TD Gastos'!$A$4:$A$70,'TD Gastos'!$J$4:$J$70),0)</f>
        <v>0</v>
      </c>
      <c r="F48" s="41">
        <f>IFERROR(_xlfn.XLOOKUP(A48,'TD Gastos'!$A$4:$A$70,'TD Gastos'!$C$4:$C$70),0)</f>
        <v>0</v>
      </c>
      <c r="G48" s="41">
        <f>IFERROR(_xlfn.XLOOKUP(A48,'TD Gastos'!$A$4:$A$70,'TD Gastos'!$D$4:$D$70),0)</f>
        <v>0</v>
      </c>
      <c r="H48" s="13">
        <f t="shared" si="25"/>
        <v>62536253</v>
      </c>
      <c r="I48" s="41">
        <f>IFERROR(_xlfn.XLOOKUP(A48,'TD Gastos'!$A$4:$A$70,'TD Gastos'!$E$4:$E$70),0)</f>
        <v>62536253</v>
      </c>
      <c r="J48" s="34">
        <f t="shared" si="3"/>
        <v>0</v>
      </c>
      <c r="K48" s="41">
        <f>IFERROR(_xlfn.XLOOKUP(A48,'TD Gastos'!$A$4:$A$70,'TD Gastos'!$F$4:$F$70),0)</f>
        <v>62536253</v>
      </c>
      <c r="L48" s="41">
        <f>_xlfn.XLOOKUP(A48,'TD Gastos'!$A$4:$A$70,'TD Gastos'!$G$4:$G$70)+_xlfn.XLOOKUP(A48,'TD Gastos'!$A$4:$A$70,'TD Gastos'!$I$4:$I$70)</f>
        <v>61986415</v>
      </c>
      <c r="M48" s="15">
        <f t="shared" si="26"/>
        <v>1</v>
      </c>
      <c r="N48" s="15">
        <f t="shared" si="27"/>
        <v>0.99120769196069358</v>
      </c>
      <c r="O48" s="13"/>
    </row>
    <row r="49" spans="1:17" x14ac:dyDescent="0.3">
      <c r="A49" s="53" t="s">
        <v>72</v>
      </c>
      <c r="B49" s="9" t="s">
        <v>70</v>
      </c>
      <c r="C49" s="41">
        <v>527899762</v>
      </c>
      <c r="D49" s="41">
        <f>IFERROR(_xlfn.XLOOKUP(A49,'TD Gastos'!$A$4:$A$70,'TD Gastos'!$B$4:$B$70),0)</f>
        <v>300000000</v>
      </c>
      <c r="E49" s="41">
        <f>IFERROR(_xlfn.XLOOKUP(A49,'TD Gastos'!$A$4:$A$70,'TD Gastos'!$J$4:$J$70),0)</f>
        <v>0</v>
      </c>
      <c r="F49" s="41">
        <f>IFERROR(_xlfn.XLOOKUP(A49,'TD Gastos'!$A$4:$A$70,'TD Gastos'!$C$4:$C$70),0)</f>
        <v>0</v>
      </c>
      <c r="G49" s="41">
        <f>IFERROR(_xlfn.XLOOKUP(A49,'TD Gastos'!$A$4:$A$70,'TD Gastos'!$D$4:$D$70),0)</f>
        <v>150000000</v>
      </c>
      <c r="H49" s="13">
        <f t="shared" si="25"/>
        <v>977899762</v>
      </c>
      <c r="I49" s="41">
        <f>IFERROR(_xlfn.XLOOKUP(A49,'TD Gastos'!$A$4:$A$70,'TD Gastos'!$E$4:$E$70),0)</f>
        <v>977899762</v>
      </c>
      <c r="J49" s="34">
        <f t="shared" si="3"/>
        <v>0</v>
      </c>
      <c r="K49" s="41">
        <f>IFERROR(_xlfn.XLOOKUP(A49,'TD Gastos'!$A$4:$A$70,'TD Gastos'!$F$4:$F$70),0)</f>
        <v>573956960</v>
      </c>
      <c r="L49" s="41">
        <f>_xlfn.XLOOKUP(A49,'TD Gastos'!$A$4:$A$70,'TD Gastos'!$G$4:$G$70)+_xlfn.XLOOKUP(A49,'TD Gastos'!$A$4:$A$70,'TD Gastos'!$I$4:$I$70)</f>
        <v>428194846</v>
      </c>
      <c r="M49" s="15">
        <f t="shared" si="26"/>
        <v>0.58692821320064914</v>
      </c>
      <c r="N49" s="15">
        <f t="shared" si="27"/>
        <v>0.43787191963750577</v>
      </c>
      <c r="O49" s="17"/>
    </row>
    <row r="50" spans="1:17" x14ac:dyDescent="0.3">
      <c r="A50" s="53" t="s">
        <v>73</v>
      </c>
      <c r="B50" s="9" t="s">
        <v>74</v>
      </c>
      <c r="C50" s="41">
        <v>8587552</v>
      </c>
      <c r="D50" s="41">
        <f>IFERROR(_xlfn.XLOOKUP(A50,'TD Gastos'!$A$4:$A$70,'TD Gastos'!$B$4:$B$70),0)</f>
        <v>0</v>
      </c>
      <c r="E50" s="41">
        <f>IFERROR(_xlfn.XLOOKUP(A50,'TD Gastos'!$A$4:$A$70,'TD Gastos'!$J$4:$J$70),0)</f>
        <v>0</v>
      </c>
      <c r="F50" s="41">
        <f>IFERROR(_xlfn.XLOOKUP(A50,'TD Gastos'!$A$4:$A$70,'TD Gastos'!$C$4:$C$70),0)</f>
        <v>0</v>
      </c>
      <c r="G50" s="41">
        <f>IFERROR(_xlfn.XLOOKUP(A50,'TD Gastos'!$A$4:$A$70,'TD Gastos'!$D$4:$D$70),0)</f>
        <v>0</v>
      </c>
      <c r="H50" s="13">
        <f t="shared" si="25"/>
        <v>8587552</v>
      </c>
      <c r="I50" s="41">
        <f>IFERROR(_xlfn.XLOOKUP(A50,'TD Gastos'!$A$4:$A$70,'TD Gastos'!$E$4:$E$70),0)</f>
        <v>8587552</v>
      </c>
      <c r="J50" s="34">
        <f t="shared" si="3"/>
        <v>0</v>
      </c>
      <c r="K50" s="41">
        <f>IFERROR(_xlfn.XLOOKUP(A50,'TD Gastos'!$A$4:$A$70,'TD Gastos'!$F$4:$F$70),0)</f>
        <v>8587552</v>
      </c>
      <c r="L50" s="41">
        <f>_xlfn.XLOOKUP(A50,'TD Gastos'!$A$4:$A$70,'TD Gastos'!$G$4:$G$70)+_xlfn.XLOOKUP(A50,'TD Gastos'!$A$4:$A$70,'TD Gastos'!$I$4:$I$70)</f>
        <v>6319495</v>
      </c>
      <c r="M50" s="15">
        <f t="shared" si="26"/>
        <v>1</v>
      </c>
      <c r="N50" s="15">
        <f t="shared" si="27"/>
        <v>0.73589015821971149</v>
      </c>
      <c r="O50" s="17"/>
    </row>
    <row r="51" spans="1:17" x14ac:dyDescent="0.3">
      <c r="A51" s="53" t="s">
        <v>75</v>
      </c>
      <c r="B51" s="9" t="s">
        <v>74</v>
      </c>
      <c r="C51" s="41">
        <v>1592928489</v>
      </c>
      <c r="D51" s="41">
        <f>IFERROR(_xlfn.XLOOKUP(A51,'TD Gastos'!$A$4:$A$70,'TD Gastos'!$B$4:$B$70),0)</f>
        <v>3338772594</v>
      </c>
      <c r="E51" s="41">
        <f>IFERROR(_xlfn.XLOOKUP(A51,'TD Gastos'!$A$4:$A$70,'TD Gastos'!$J$4:$J$70),0)</f>
        <v>0</v>
      </c>
      <c r="F51" s="41">
        <f>IFERROR(_xlfn.XLOOKUP(A51,'TD Gastos'!$A$4:$A$70,'TD Gastos'!$C$4:$C$70),0)</f>
        <v>1776745148</v>
      </c>
      <c r="G51" s="41">
        <f>IFERROR(_xlfn.XLOOKUP(A51,'TD Gastos'!$A$4:$A$70,'TD Gastos'!$D$4:$D$70),0)</f>
        <v>2244000388</v>
      </c>
      <c r="H51" s="13">
        <f t="shared" si="25"/>
        <v>5398956323</v>
      </c>
      <c r="I51" s="41">
        <f>IFERROR(_xlfn.XLOOKUP(A51,'TD Gastos'!$A$4:$A$70,'TD Gastos'!$E$4:$E$70),0)</f>
        <v>5430831955</v>
      </c>
      <c r="J51" s="34">
        <f t="shared" si="3"/>
        <v>-31875632</v>
      </c>
      <c r="K51" s="41">
        <f>IFERROR(_xlfn.XLOOKUP(A51,'TD Gastos'!$A$4:$A$70,'TD Gastos'!$F$4:$F$70),0)</f>
        <v>2850548281</v>
      </c>
      <c r="L51" s="95">
        <f>_xlfn.XLOOKUP(A51,'TD Gastos'!$A$4:$A$70,'TD Gastos'!$G$4:$G$70)+_xlfn.XLOOKUP(A51,'TD Gastos'!$A$4:$A$70,'TD Gastos'!$I$4:$I$70)</f>
        <v>1416795794</v>
      </c>
      <c r="M51" s="15">
        <f t="shared" si="26"/>
        <v>0.52798135611070396</v>
      </c>
      <c r="N51" s="15">
        <f t="shared" si="27"/>
        <v>0.26242031037819902</v>
      </c>
      <c r="O51" s="13">
        <v>1416024256</v>
      </c>
    </row>
    <row r="52" spans="1:17" x14ac:dyDescent="0.3">
      <c r="A52" s="53" t="s">
        <v>76</v>
      </c>
      <c r="B52" s="9" t="s">
        <v>77</v>
      </c>
      <c r="C52" s="41">
        <v>4016250</v>
      </c>
      <c r="D52" s="41">
        <f>IFERROR(_xlfn.XLOOKUP(A52,'TD Gastos'!$A$4:$A$70,'TD Gastos'!$B$4:$B$70),0)</f>
        <v>0</v>
      </c>
      <c r="E52" s="41">
        <f>IFERROR(_xlfn.XLOOKUP(A52,'TD Gastos'!$A$4:$A$70,'TD Gastos'!$J$4:$J$70),0)</f>
        <v>0</v>
      </c>
      <c r="F52" s="41">
        <f>IFERROR(_xlfn.XLOOKUP(A52,'TD Gastos'!$A$4:$A$70,'TD Gastos'!$C$4:$C$70),0)</f>
        <v>0</v>
      </c>
      <c r="G52" s="41">
        <f>IFERROR(_xlfn.XLOOKUP(A52,'TD Gastos'!$A$4:$A$70,'TD Gastos'!$D$4:$D$70),0)</f>
        <v>0</v>
      </c>
      <c r="H52" s="13">
        <f t="shared" si="25"/>
        <v>4016250</v>
      </c>
      <c r="I52" s="41">
        <f>IFERROR(_xlfn.XLOOKUP(A52,'TD Gastos'!$A$4:$A$70,'TD Gastos'!$E$4:$E$70),0)</f>
        <v>4016250</v>
      </c>
      <c r="J52" s="34">
        <f t="shared" si="3"/>
        <v>0</v>
      </c>
      <c r="K52" s="41">
        <f>IFERROR(_xlfn.XLOOKUP(A52,'TD Gastos'!$A$4:$A$70,'TD Gastos'!$F$4:$F$70),0)</f>
        <v>4016250</v>
      </c>
      <c r="L52" s="41">
        <f>+K52</f>
        <v>4016250</v>
      </c>
      <c r="M52" s="15">
        <f t="shared" si="26"/>
        <v>1</v>
      </c>
      <c r="N52" s="15">
        <f t="shared" si="27"/>
        <v>1</v>
      </c>
      <c r="O52" s="13"/>
    </row>
    <row r="53" spans="1:17" x14ac:dyDescent="0.3">
      <c r="A53" s="53" t="s">
        <v>78</v>
      </c>
      <c r="B53" s="9" t="s">
        <v>77</v>
      </c>
      <c r="C53" s="41">
        <v>46707949</v>
      </c>
      <c r="D53" s="41">
        <f>IFERROR(_xlfn.XLOOKUP(A53,'TD Gastos'!$A$4:$A$70,'TD Gastos'!$B$4:$B$70),0)</f>
        <v>0</v>
      </c>
      <c r="E53" s="41">
        <f>IFERROR(_xlfn.XLOOKUP(A53,'TD Gastos'!$A$4:$A$70,'TD Gastos'!$J$4:$J$70),0)</f>
        <v>0</v>
      </c>
      <c r="F53" s="41">
        <f>IFERROR(_xlfn.XLOOKUP(A53,'TD Gastos'!$A$4:$A$70,'TD Gastos'!$C$4:$C$70),0)</f>
        <v>0</v>
      </c>
      <c r="G53" s="41">
        <f>IFERROR(_xlfn.XLOOKUP(A53,'TD Gastos'!$A$4:$A$70,'TD Gastos'!$D$4:$D$70),0)</f>
        <v>0</v>
      </c>
      <c r="H53" s="13">
        <f t="shared" si="25"/>
        <v>46707949</v>
      </c>
      <c r="I53" s="41">
        <f>IFERROR(_xlfn.XLOOKUP(A53,'TD Gastos'!$A$4:$A$70,'TD Gastos'!$E$4:$E$70),0)</f>
        <v>46707949</v>
      </c>
      <c r="J53" s="34">
        <f t="shared" si="3"/>
        <v>0</v>
      </c>
      <c r="K53" s="41">
        <f>IFERROR(_xlfn.XLOOKUP(A53,'TD Gastos'!$A$4:$A$70,'TD Gastos'!$F$4:$F$70),0)</f>
        <v>46707949</v>
      </c>
      <c r="L53" s="41">
        <f>_xlfn.XLOOKUP(A53,'TD Gastos'!$A$4:$A$70,'TD Gastos'!$G$4:$G$70)+_xlfn.XLOOKUP(A53,'TD Gastos'!$A$4:$A$70,'TD Gastos'!$I$4:$I$70)</f>
        <v>46707949</v>
      </c>
      <c r="M53" s="15">
        <f t="shared" si="26"/>
        <v>1</v>
      </c>
      <c r="N53" s="15">
        <f t="shared" si="27"/>
        <v>1</v>
      </c>
      <c r="O53" s="13"/>
    </row>
    <row r="54" spans="1:17" x14ac:dyDescent="0.3">
      <c r="A54" s="53" t="s">
        <v>79</v>
      </c>
      <c r="B54" s="9" t="s">
        <v>77</v>
      </c>
      <c r="C54" s="41">
        <v>44079924</v>
      </c>
      <c r="D54" s="41">
        <f>IFERROR(_xlfn.XLOOKUP(A54,'TD Gastos'!$A$4:$A$70,'TD Gastos'!$B$4:$B$70),0)</f>
        <v>1020611223</v>
      </c>
      <c r="E54" s="41">
        <f>IFERROR(_xlfn.XLOOKUP(A54,'TD Gastos'!$A$4:$A$70,'TD Gastos'!$J$4:$J$70),0)</f>
        <v>0</v>
      </c>
      <c r="F54" s="41">
        <f>IFERROR(_xlfn.XLOOKUP(A54,'TD Gastos'!$A$4:$A$70,'TD Gastos'!$C$4:$C$70),0)</f>
        <v>69931319</v>
      </c>
      <c r="G54" s="41">
        <f>IFERROR(_xlfn.XLOOKUP(A54,'TD Gastos'!$A$4:$A$70,'TD Gastos'!$D$4:$D$70),0)</f>
        <v>101540275</v>
      </c>
      <c r="H54" s="13">
        <f t="shared" si="25"/>
        <v>1096300103</v>
      </c>
      <c r="I54" s="41">
        <f>IFERROR(_xlfn.XLOOKUP(A54,'TD Gastos'!$A$4:$A$70,'TD Gastos'!$E$4:$E$70),0)</f>
        <v>1096300103</v>
      </c>
      <c r="J54" s="34">
        <f t="shared" si="3"/>
        <v>0</v>
      </c>
      <c r="K54" s="41">
        <f>IFERROR(_xlfn.XLOOKUP(A54,'TD Gastos'!$A$4:$A$70,'TD Gastos'!$F$4:$F$70),0)</f>
        <v>105687480</v>
      </c>
      <c r="L54" s="95">
        <f>_xlfn.XLOOKUP(A54,'TD Gastos'!$A$4:$A$70,'TD Gastos'!$G$4:$G$70)+_xlfn.XLOOKUP(A54,'TD Gastos'!$A$4:$A$70,'TD Gastos'!$I$4:$I$70)</f>
        <v>61188095</v>
      </c>
      <c r="M54" s="15">
        <f t="shared" si="26"/>
        <v>9.6403785524409466E-2</v>
      </c>
      <c r="N54" s="15">
        <f t="shared" si="27"/>
        <v>5.5813271231627347E-2</v>
      </c>
      <c r="O54" s="13">
        <v>61038695</v>
      </c>
    </row>
    <row r="55" spans="1:17" x14ac:dyDescent="0.3">
      <c r="A55" s="53" t="s">
        <v>80</v>
      </c>
      <c r="B55" s="9" t="s">
        <v>81</v>
      </c>
      <c r="C55" s="41">
        <v>40000000</v>
      </c>
      <c r="D55" s="41">
        <f>IFERROR(_xlfn.XLOOKUP(A55,'TD Gastos'!$A$4:$A$70,'TD Gastos'!$B$4:$B$70),0)</f>
        <v>0</v>
      </c>
      <c r="E55" s="41">
        <f>IFERROR(_xlfn.XLOOKUP(A55,'TD Gastos'!$A$4:$A$70,'TD Gastos'!$J$4:$J$70),0)</f>
        <v>0</v>
      </c>
      <c r="F55" s="41">
        <f>IFERROR(_xlfn.XLOOKUP(A55,'TD Gastos'!$A$4:$A$70,'TD Gastos'!$C$4:$C$70),0)</f>
        <v>0</v>
      </c>
      <c r="G55" s="41">
        <f>IFERROR(_xlfn.XLOOKUP(A55,'TD Gastos'!$A$4:$A$70,'TD Gastos'!$D$4:$D$70),0)</f>
        <v>29895038</v>
      </c>
      <c r="H55" s="13">
        <f t="shared" si="25"/>
        <v>69895038</v>
      </c>
      <c r="I55" s="41">
        <f>IFERROR(_xlfn.XLOOKUP(A55,'TD Gastos'!$A$4:$A$70,'TD Gastos'!$E$4:$E$70),0)</f>
        <v>69895038</v>
      </c>
      <c r="J55" s="34">
        <f t="shared" si="3"/>
        <v>0</v>
      </c>
      <c r="K55" s="41">
        <f>IFERROR(_xlfn.XLOOKUP(A55,'TD Gastos'!$A$4:$A$70,'TD Gastos'!$F$4:$F$70),0)</f>
        <v>55733863</v>
      </c>
      <c r="L55" s="41">
        <f>+K55</f>
        <v>55733863</v>
      </c>
      <c r="M55" s="15">
        <f t="shared" si="26"/>
        <v>0.79739370053708247</v>
      </c>
      <c r="N55" s="15">
        <f t="shared" si="27"/>
        <v>0.79739370053708247</v>
      </c>
      <c r="O55" s="13"/>
    </row>
    <row r="56" spans="1:17" s="16" customFormat="1" x14ac:dyDescent="0.3">
      <c r="A56" s="59" t="s">
        <v>82</v>
      </c>
      <c r="B56" s="60" t="s">
        <v>83</v>
      </c>
      <c r="C56" s="61">
        <f>+C57+C60</f>
        <v>67786202709</v>
      </c>
      <c r="D56" s="61">
        <f t="shared" ref="D56:E56" si="28">+D57+D60</f>
        <v>50209821392</v>
      </c>
      <c r="E56" s="61">
        <f t="shared" si="28"/>
        <v>0</v>
      </c>
      <c r="F56" s="61">
        <f t="shared" ref="F56" si="29">+F57+F60</f>
        <v>8945568788</v>
      </c>
      <c r="G56" s="61">
        <f t="shared" ref="G56" si="30">+G57+G60</f>
        <v>8945568788</v>
      </c>
      <c r="H56" s="61">
        <f>+H57+H60</f>
        <v>117996024101</v>
      </c>
      <c r="I56" s="61">
        <f t="shared" ref="I56:J56" si="31">+I57+I60</f>
        <v>117498963613</v>
      </c>
      <c r="J56" s="61">
        <f t="shared" si="31"/>
        <v>7018488</v>
      </c>
      <c r="K56" s="61">
        <f>+K57+K60</f>
        <v>89125531981</v>
      </c>
      <c r="L56" s="61">
        <f>+L57+L60</f>
        <v>48476913240</v>
      </c>
      <c r="M56" s="14">
        <f t="shared" si="26"/>
        <v>0.75532656850125746</v>
      </c>
      <c r="N56" s="14">
        <f t="shared" si="27"/>
        <v>0.41083514134769195</v>
      </c>
      <c r="O56" s="45">
        <v>6544290537</v>
      </c>
      <c r="P56" s="45">
        <f>+L56+O56</f>
        <v>55021203777</v>
      </c>
      <c r="Q56" s="100">
        <f>+P56/H56</f>
        <v>0.46629709938280628</v>
      </c>
    </row>
    <row r="57" spans="1:17" s="16" customFormat="1" x14ac:dyDescent="0.3">
      <c r="A57" s="50" t="s">
        <v>84</v>
      </c>
      <c r="B57" s="62" t="s">
        <v>54</v>
      </c>
      <c r="C57" s="63">
        <f>+C58+C59</f>
        <v>406717217</v>
      </c>
      <c r="D57" s="63">
        <f t="shared" ref="D57:H57" si="32">+D58+D59</f>
        <v>0</v>
      </c>
      <c r="E57" s="63">
        <f t="shared" si="32"/>
        <v>0</v>
      </c>
      <c r="F57" s="63">
        <f t="shared" si="32"/>
        <v>0</v>
      </c>
      <c r="G57" s="63">
        <f t="shared" si="32"/>
        <v>490042000</v>
      </c>
      <c r="H57" s="63">
        <f t="shared" si="32"/>
        <v>896759217</v>
      </c>
      <c r="I57" s="63">
        <f>+I58+I59</f>
        <v>406717217</v>
      </c>
      <c r="J57" s="63">
        <f t="shared" ref="J57" si="33">+J58+J59</f>
        <v>0</v>
      </c>
      <c r="K57" s="63">
        <f t="shared" ref="K57" si="34">+K58+K59</f>
        <v>490042000</v>
      </c>
      <c r="L57" s="63">
        <f t="shared" ref="L57" si="35">+L58+L59</f>
        <v>0</v>
      </c>
      <c r="M57" s="63">
        <f t="shared" ref="M57" si="36">+M58+M59</f>
        <v>1</v>
      </c>
      <c r="N57" s="63">
        <f t="shared" ref="N57" si="37">+N58+N59</f>
        <v>0</v>
      </c>
      <c r="O57" s="45"/>
    </row>
    <row r="58" spans="1:17" s="16" customFormat="1" ht="28" x14ac:dyDescent="0.3">
      <c r="A58" s="53" t="s">
        <v>85</v>
      </c>
      <c r="B58" s="54" t="s">
        <v>86</v>
      </c>
      <c r="C58" s="41">
        <v>406717217</v>
      </c>
      <c r="D58" s="41">
        <f>IFERROR(_xlfn.XLOOKUP(A58,'TD Gastos'!$A$4:$A$70,'TD Gastos'!$B$4:$B$70),0)</f>
        <v>0</v>
      </c>
      <c r="E58" s="41">
        <f>IFERROR(_xlfn.XLOOKUP(A58,'TD Gastos'!$A$4:$A$70,'TD Gastos'!$J$4:$J$70),0)</f>
        <v>0</v>
      </c>
      <c r="F58" s="41">
        <f>IFERROR(_xlfn.XLOOKUP(A58,'TD Gastos'!$A$4:$A$70,'TD Gastos'!$C$4:$C$70),0)</f>
        <v>0</v>
      </c>
      <c r="G58" s="41">
        <f>IFERROR(_xlfn.XLOOKUP(A58,'TD Gastos'!$A$4:$A$70,'TD Gastos'!$D$4:$D$70),0)</f>
        <v>0</v>
      </c>
      <c r="H58" s="13">
        <f>+C58+D58-E58-F58+G58</f>
        <v>406717217</v>
      </c>
      <c r="I58" s="41">
        <f>IFERROR(_xlfn.XLOOKUP(A58,'TD Gastos'!$A$4:$A$70,'TD Gastos'!$E$4:$E$70),0)</f>
        <v>406717217</v>
      </c>
      <c r="J58" s="34">
        <f t="shared" si="3"/>
        <v>0</v>
      </c>
      <c r="K58" s="41">
        <f>IFERROR(_xlfn.XLOOKUP(A58,'TD Gastos'!$A$4:$A$70,'TD Gastos'!$F$4:$F$70),0)</f>
        <v>0</v>
      </c>
      <c r="L58" s="41">
        <f>_xlfn.XLOOKUP(A58,'TD Gastos'!$A$4:$A$70,'TD Gastos'!$G$4:$G$70)+_xlfn.XLOOKUP(A58,'TD Gastos'!$A$4:$A$70,'TD Gastos'!$I$4:$I$70)</f>
        <v>0</v>
      </c>
      <c r="M58" s="15">
        <f t="shared" si="26"/>
        <v>0</v>
      </c>
      <c r="N58" s="15">
        <f t="shared" si="27"/>
        <v>0</v>
      </c>
      <c r="O58" s="45"/>
      <c r="P58" s="13"/>
    </row>
    <row r="59" spans="1:17" s="16" customFormat="1" ht="28" x14ac:dyDescent="0.3">
      <c r="A59" s="53" t="s">
        <v>87</v>
      </c>
      <c r="B59" s="54" t="s">
        <v>88</v>
      </c>
      <c r="C59" s="41">
        <v>0</v>
      </c>
      <c r="D59" s="41">
        <f>IFERROR(_xlfn.XLOOKUP(A59,'TD Gastos'!$A$4:$A$70,'TD Gastos'!$B$4:$B$70),0)</f>
        <v>0</v>
      </c>
      <c r="E59" s="41">
        <f>IFERROR(_xlfn.XLOOKUP(A59,'TD Gastos'!$A$4:$A$70,'TD Gastos'!$J$4:$J$70),0)</f>
        <v>0</v>
      </c>
      <c r="F59" s="41">
        <f>IFERROR(_xlfn.XLOOKUP(A59,'TD Gastos'!$A$4:$A$70,'TD Gastos'!$C$4:$C$70),0)</f>
        <v>0</v>
      </c>
      <c r="G59" s="41">
        <f>IFERROR(_xlfn.XLOOKUP(A59,'TD Gastos'!$A$4:$A$70,'TD Gastos'!$D$4:$D$70),0)</f>
        <v>490042000</v>
      </c>
      <c r="H59" s="13">
        <f>+C59+D59-E59-F59+G59</f>
        <v>490042000</v>
      </c>
      <c r="I59" s="41"/>
      <c r="J59" s="34"/>
      <c r="K59" s="41">
        <f>IFERROR(_xlfn.XLOOKUP(A59,'TD Gastos'!$A$4:$A$70,'TD Gastos'!$F$4:$F$70),0)</f>
        <v>490042000</v>
      </c>
      <c r="L59" s="41">
        <f>_xlfn.XLOOKUP(A59,'TD Gastos'!$A$4:$A$70,'TD Gastos'!$G$4:$G$70)+_xlfn.XLOOKUP(A59,'TD Gastos'!$A$4:$A$70,'TD Gastos'!$I$4:$I$70)</f>
        <v>0</v>
      </c>
      <c r="M59" s="15">
        <f>IFERROR(K59/H59,0)</f>
        <v>1</v>
      </c>
      <c r="N59" s="15">
        <f>IFERROR((L59)/H59,0)</f>
        <v>0</v>
      </c>
      <c r="O59" s="45"/>
      <c r="P59" s="13"/>
    </row>
    <row r="60" spans="1:17" s="16" customFormat="1" x14ac:dyDescent="0.3">
      <c r="A60" s="57" t="s">
        <v>89</v>
      </c>
      <c r="B60" s="64" t="s">
        <v>63</v>
      </c>
      <c r="C60" s="34">
        <f t="shared" ref="C60:L60" si="38">+SUM(C61:C65)</f>
        <v>67379485492</v>
      </c>
      <c r="D60" s="34">
        <f t="shared" si="38"/>
        <v>50209821392</v>
      </c>
      <c r="E60" s="34">
        <f t="shared" si="38"/>
        <v>0</v>
      </c>
      <c r="F60" s="34">
        <f t="shared" si="38"/>
        <v>8945568788</v>
      </c>
      <c r="G60" s="34">
        <f t="shared" si="38"/>
        <v>8455526788</v>
      </c>
      <c r="H60" s="34">
        <f t="shared" si="38"/>
        <v>117099264884</v>
      </c>
      <c r="I60" s="34">
        <f t="shared" si="38"/>
        <v>117092246396</v>
      </c>
      <c r="J60" s="34">
        <f t="shared" si="38"/>
        <v>7018488</v>
      </c>
      <c r="K60" s="34">
        <f t="shared" si="38"/>
        <v>88635489981</v>
      </c>
      <c r="L60" s="34">
        <f t="shared" si="38"/>
        <v>48476913240</v>
      </c>
      <c r="M60" s="12">
        <f t="shared" si="26"/>
        <v>0.75692610084959477</v>
      </c>
      <c r="N60" s="12">
        <f t="shared" si="27"/>
        <v>0.41398136263299207</v>
      </c>
      <c r="O60" s="45"/>
      <c r="P60" s="13"/>
    </row>
    <row r="61" spans="1:17" s="16" customFormat="1" ht="42" x14ac:dyDescent="0.3">
      <c r="A61" s="53" t="s">
        <v>90</v>
      </c>
      <c r="B61" s="54" t="s">
        <v>67</v>
      </c>
      <c r="C61" s="41">
        <v>0</v>
      </c>
      <c r="D61" s="41">
        <f>IFERROR(_xlfn.XLOOKUP(A61,'TD Gastos'!$A$4:$A$70,'TD Gastos'!$B$4:$B$70),0)</f>
        <v>0</v>
      </c>
      <c r="E61" s="41">
        <f>IFERROR(_xlfn.XLOOKUP(A61,'TD Gastos'!$A$4:$A$70,'TD Gastos'!$J$4:$J$70),0)</f>
        <v>0</v>
      </c>
      <c r="F61" s="41">
        <f>IFERROR(_xlfn.XLOOKUP(A61,'TD Gastos'!$A$4:$A$70,'TD Gastos'!$C$4:$C$70),0)</f>
        <v>0</v>
      </c>
      <c r="G61" s="41">
        <f>IFERROR(_xlfn.XLOOKUP(A61,'TD Gastos'!$A$4:$A$70,'TD Gastos'!$D$4:$D$70),0)</f>
        <v>3212111550</v>
      </c>
      <c r="H61" s="13">
        <f>+C61+D61-E61-F61+G61</f>
        <v>3212111550</v>
      </c>
      <c r="I61" s="41">
        <f>IFERROR(_xlfn.XLOOKUP(A61,'TD Gastos'!$A$4:$A$70,'TD Gastos'!$E$4:$E$70),0)</f>
        <v>3212111550</v>
      </c>
      <c r="J61" s="34">
        <f t="shared" si="3"/>
        <v>0</v>
      </c>
      <c r="K61" s="41">
        <f>IFERROR(_xlfn.XLOOKUP(A61,'TD Gastos'!$A$4:$A$70,'TD Gastos'!$F$4:$F$70),0)</f>
        <v>1578402400</v>
      </c>
      <c r="L61" s="41">
        <f>_xlfn.XLOOKUP(A61,'TD Gastos'!$A$4:$A$70,'TD Gastos'!$G$4:$G$70)+_xlfn.XLOOKUP(A61,'TD Gastos'!$A$4:$A$70,'TD Gastos'!$I$4:$I$70)</f>
        <v>1016884502</v>
      </c>
      <c r="M61" s="15">
        <f t="shared" si="26"/>
        <v>0.49139090452820666</v>
      </c>
      <c r="N61" s="15">
        <f t="shared" si="27"/>
        <v>0.31657820289584898</v>
      </c>
      <c r="O61" s="45"/>
      <c r="P61" s="13"/>
    </row>
    <row r="62" spans="1:17" s="16" customFormat="1" ht="28" x14ac:dyDescent="0.3">
      <c r="A62" s="53" t="s">
        <v>91</v>
      </c>
      <c r="B62" s="54" t="s">
        <v>74</v>
      </c>
      <c r="C62" s="55">
        <v>357382681</v>
      </c>
      <c r="D62" s="41">
        <f>IFERROR(_xlfn.XLOOKUP(A62,'TD Gastos'!$A$4:$A$70,'TD Gastos'!$B$4:$B$70),0)</f>
        <v>0</v>
      </c>
      <c r="E62" s="41">
        <f>IFERROR(_xlfn.XLOOKUP(A62,'TD Gastos'!$A$4:$A$70,'TD Gastos'!$J$4:$J$70),0)</f>
        <v>0</v>
      </c>
      <c r="F62" s="41">
        <f>IFERROR(_xlfn.XLOOKUP(A62,'TD Gastos'!$A$4:$A$70,'TD Gastos'!$C$4:$C$70),0)</f>
        <v>0</v>
      </c>
      <c r="G62" s="41">
        <f>IFERROR(_xlfn.XLOOKUP(A62,'TD Gastos'!$A$4:$A$70,'TD Gastos'!$D$4:$D$70),0)</f>
        <v>0</v>
      </c>
      <c r="H62" s="13">
        <f>+C62+D62-E62-F62+G62</f>
        <v>357382681</v>
      </c>
      <c r="I62" s="41">
        <f>IFERROR(_xlfn.XLOOKUP(A62,'TD Gastos'!$A$4:$A$70,'TD Gastos'!$E$4:$E$70),0)</f>
        <v>357382681</v>
      </c>
      <c r="J62" s="34">
        <f t="shared" si="3"/>
        <v>0</v>
      </c>
      <c r="K62" s="41">
        <f>IFERROR(_xlfn.XLOOKUP(A62,'TD Gastos'!$A$4:$A$70,'TD Gastos'!$F$4:$F$70),0)</f>
        <v>357382681</v>
      </c>
      <c r="L62" s="41">
        <f>+K62</f>
        <v>357382681</v>
      </c>
      <c r="M62" s="15">
        <f t="shared" si="26"/>
        <v>1</v>
      </c>
      <c r="N62" s="15">
        <f t="shared" si="27"/>
        <v>1</v>
      </c>
      <c r="O62" s="45"/>
      <c r="P62" s="13"/>
    </row>
    <row r="63" spans="1:17" s="16" customFormat="1" ht="28" x14ac:dyDescent="0.3">
      <c r="A63" s="53" t="s">
        <v>92</v>
      </c>
      <c r="B63" s="54" t="s">
        <v>74</v>
      </c>
      <c r="C63" s="41">
        <v>513857285</v>
      </c>
      <c r="D63" s="41">
        <f>IFERROR(_xlfn.XLOOKUP(A63,'TD Gastos'!$A$4:$A$70,'TD Gastos'!$B$4:$B$70),0)</f>
        <v>0</v>
      </c>
      <c r="E63" s="41">
        <f>IFERROR(_xlfn.XLOOKUP(A63,'TD Gastos'!$A$4:$A$70,'TD Gastos'!$J$4:$J$70),0)</f>
        <v>0</v>
      </c>
      <c r="F63" s="41">
        <f>IFERROR(_xlfn.XLOOKUP(A63,'TD Gastos'!$A$4:$A$70,'TD Gastos'!$C$4:$C$70),0)</f>
        <v>0</v>
      </c>
      <c r="G63" s="41">
        <f>IFERROR(_xlfn.XLOOKUP(A63,'TD Gastos'!$A$4:$A$70,'TD Gastos'!$D$4:$D$70),0)</f>
        <v>0</v>
      </c>
      <c r="H63" s="13">
        <f>+C63+D63-E63-F63+G63</f>
        <v>513857285</v>
      </c>
      <c r="I63" s="41">
        <f>IFERROR(_xlfn.XLOOKUP(A63,'TD Gastos'!$A$4:$A$70,'TD Gastos'!$E$4:$E$70),0)</f>
        <v>513857285</v>
      </c>
      <c r="J63" s="34">
        <f t="shared" si="3"/>
        <v>0</v>
      </c>
      <c r="K63" s="95">
        <f>IFERROR(_xlfn.XLOOKUP(A63,'TD Gastos'!$A$4:$A$70,'TD Gastos'!$F$4:$F$70),0)</f>
        <v>513857285</v>
      </c>
      <c r="L63" s="95">
        <f>_xlfn.XLOOKUP(A63,'TD Gastos'!$A$4:$A$70,'TD Gastos'!$G$4:$G$70)+_xlfn.XLOOKUP(A63,'TD Gastos'!$A$4:$A$70,'TD Gastos'!$I$4:$I$70)</f>
        <v>513848518</v>
      </c>
      <c r="M63" s="15">
        <f t="shared" si="26"/>
        <v>1</v>
      </c>
      <c r="N63" s="15">
        <f t="shared" si="27"/>
        <v>0.99998293884263989</v>
      </c>
      <c r="O63" s="45"/>
      <c r="P63" s="13"/>
    </row>
    <row r="64" spans="1:17" s="16" customFormat="1" ht="28" x14ac:dyDescent="0.3">
      <c r="A64" s="53" t="s">
        <v>93</v>
      </c>
      <c r="B64" s="54" t="s">
        <v>74</v>
      </c>
      <c r="C64" s="41">
        <v>43916725446</v>
      </c>
      <c r="D64" s="41">
        <f>IFERROR(_xlfn.XLOOKUP(A64,'TD Gastos'!$A$4:$A$70,'TD Gastos'!$B$4:$B$70),0)</f>
        <v>18879154441</v>
      </c>
      <c r="E64" s="41">
        <f>IFERROR(_xlfn.XLOOKUP(A64,'TD Gastos'!$A$4:$A$70,'TD Gastos'!$J$4:$J$70),0)</f>
        <v>0</v>
      </c>
      <c r="F64" s="41">
        <f>IFERROR(_xlfn.XLOOKUP(A64,'TD Gastos'!$A$4:$A$70,'TD Gastos'!$C$4:$C$70),0)</f>
        <v>8048611353</v>
      </c>
      <c r="G64" s="41">
        <f>IFERROR(_xlfn.XLOOKUP(A64,'TD Gastos'!$A$4:$A$70,'TD Gastos'!$D$4:$D$70),0)</f>
        <v>4346457803</v>
      </c>
      <c r="H64" s="13">
        <f>+C64+D64-E64-F64+G64</f>
        <v>59093726337</v>
      </c>
      <c r="I64" s="41">
        <f>IFERROR(_xlfn.XLOOKUP(A64,'TD Gastos'!$A$4:$A$70,'TD Gastos'!$E$4:$E$70),0)</f>
        <v>59086707849</v>
      </c>
      <c r="J64" s="34">
        <f t="shared" si="3"/>
        <v>7018488</v>
      </c>
      <c r="K64" s="41">
        <f>IFERROR(_xlfn.XLOOKUP(A64,'TD Gastos'!$A$4:$A$70,'TD Gastos'!$F$4:$F$70),0)</f>
        <v>41328446158</v>
      </c>
      <c r="L64" s="41">
        <f>_xlfn.XLOOKUP(A64,'TD Gastos'!$A$4:$A$70,'TD Gastos'!$G$4:$G$70)+_xlfn.XLOOKUP(A64,'TD Gastos'!$A$4:$A$70,'TD Gastos'!$I$4:$I$70)</f>
        <v>22723645602</v>
      </c>
      <c r="M64" s="15">
        <f t="shared" si="26"/>
        <v>0.69937112989476968</v>
      </c>
      <c r="N64" s="15">
        <f t="shared" si="27"/>
        <v>0.38453566919120108</v>
      </c>
      <c r="O64" s="45">
        <f>+L64-'[2]Ejecucion gastos.'!$J$56</f>
        <v>3505577863</v>
      </c>
      <c r="P64" s="13"/>
    </row>
    <row r="65" spans="1:17" s="16" customFormat="1" x14ac:dyDescent="0.3">
      <c r="A65" s="53" t="s">
        <v>94</v>
      </c>
      <c r="B65" s="54" t="s">
        <v>77</v>
      </c>
      <c r="C65" s="41">
        <v>22591520080</v>
      </c>
      <c r="D65" s="41">
        <f>IFERROR(_xlfn.XLOOKUP(A65,'TD Gastos'!$A$4:$A$70,'TD Gastos'!$B$4:$B$70),0)</f>
        <v>31330666951</v>
      </c>
      <c r="E65" s="41">
        <f>IFERROR(_xlfn.XLOOKUP(A65,'TD Gastos'!$A$4:$A$70,'TD Gastos'!$J$4:$J$70),0)</f>
        <v>0</v>
      </c>
      <c r="F65" s="41">
        <f>IFERROR(_xlfn.XLOOKUP(A65,'TD Gastos'!$A$4:$A$70,'TD Gastos'!$C$4:$C$70),0)</f>
        <v>896957435</v>
      </c>
      <c r="G65" s="41">
        <f>IFERROR(_xlfn.XLOOKUP(A65,'TD Gastos'!$A$4:$A$70,'TD Gastos'!$D$4:$D$70),0)</f>
        <v>896957435</v>
      </c>
      <c r="H65" s="13">
        <f>+C65+D65-E65-F65+G65</f>
        <v>53922187031</v>
      </c>
      <c r="I65" s="41">
        <f>IFERROR(_xlfn.XLOOKUP(A65,'TD Gastos'!$A$4:$A$70,'TD Gastos'!$E$4:$E$70),0)</f>
        <v>53922187031</v>
      </c>
      <c r="J65" s="34">
        <f t="shared" si="3"/>
        <v>0</v>
      </c>
      <c r="K65" s="41">
        <f>IFERROR(_xlfn.XLOOKUP(A65,'TD Gastos'!$A$4:$A$70,'TD Gastos'!$F$4:$F$70),0)</f>
        <v>44857401457</v>
      </c>
      <c r="L65" s="41">
        <f>_xlfn.XLOOKUP(A65,'TD Gastos'!$A$4:$A$70,'TD Gastos'!$G$4:$G$70)+_xlfn.XLOOKUP(A65,'TD Gastos'!$A$4:$A$70,'TD Gastos'!$I$4:$I$70)</f>
        <v>23865151937</v>
      </c>
      <c r="M65" s="15">
        <f t="shared" si="26"/>
        <v>0.83189135913963153</v>
      </c>
      <c r="N65" s="15">
        <f t="shared" si="27"/>
        <v>0.44258501464860583</v>
      </c>
      <c r="P65" s="13"/>
    </row>
    <row r="66" spans="1:17" ht="28" x14ac:dyDescent="0.3">
      <c r="A66" s="57" t="s">
        <v>95</v>
      </c>
      <c r="B66" s="60" t="s">
        <v>96</v>
      </c>
      <c r="C66" s="61">
        <f t="shared" ref="C66:K66" si="39">+C67+C76+C78+C80+C74</f>
        <v>1401345164</v>
      </c>
      <c r="D66" s="61">
        <f t="shared" si="39"/>
        <v>1133991981</v>
      </c>
      <c r="E66" s="61">
        <f t="shared" ref="E66" si="40">+E67+E76+E78+E80+E74</f>
        <v>0</v>
      </c>
      <c r="F66" s="61">
        <f t="shared" si="39"/>
        <v>1758103501</v>
      </c>
      <c r="G66" s="61">
        <f t="shared" si="39"/>
        <v>1201178828</v>
      </c>
      <c r="H66" s="61">
        <f>+H67+H76+H78+H80+H74</f>
        <v>1978412472</v>
      </c>
      <c r="I66" s="61">
        <f t="shared" si="39"/>
        <v>1978412472</v>
      </c>
      <c r="J66" s="61">
        <f t="shared" si="39"/>
        <v>0</v>
      </c>
      <c r="K66" s="61">
        <f t="shared" si="39"/>
        <v>766052286</v>
      </c>
      <c r="L66" s="61">
        <f>+L67+L76+L78+L80+L74</f>
        <v>720178001.17000008</v>
      </c>
      <c r="M66" s="18">
        <f t="shared" si="26"/>
        <v>0.38720554830792636</v>
      </c>
      <c r="N66" s="18">
        <f t="shared" si="27"/>
        <v>0.36401812633235364</v>
      </c>
      <c r="Q66" s="13"/>
    </row>
    <row r="67" spans="1:17" x14ac:dyDescent="0.3">
      <c r="A67" s="57" t="s">
        <v>97</v>
      </c>
      <c r="B67" s="65" t="s">
        <v>98</v>
      </c>
      <c r="C67" s="66">
        <f>+SUM(C68:C73)</f>
        <v>1366345164</v>
      </c>
      <c r="D67" s="66">
        <f>+SUM(D68:D73)</f>
        <v>1133991981</v>
      </c>
      <c r="E67" s="66">
        <f>+SUM(E68:E73)</f>
        <v>0</v>
      </c>
      <c r="F67" s="66">
        <f t="shared" ref="F67" si="41">+SUM(F68:F73)</f>
        <v>1758103501</v>
      </c>
      <c r="G67" s="66">
        <f t="shared" ref="G67:H67" si="42">+SUM(G68:G73)</f>
        <v>1095009600</v>
      </c>
      <c r="H67" s="66">
        <f t="shared" si="42"/>
        <v>1837243244</v>
      </c>
      <c r="I67" s="66">
        <f t="shared" ref="I67:K67" si="43">+SUM(I68:I73)</f>
        <v>1837243244</v>
      </c>
      <c r="J67" s="66">
        <f t="shared" si="43"/>
        <v>0</v>
      </c>
      <c r="K67" s="66">
        <f t="shared" si="43"/>
        <v>667847422</v>
      </c>
      <c r="L67" s="66">
        <f t="shared" ref="L67" si="44">+SUM(L68:L73)</f>
        <v>635369374.17000008</v>
      </c>
      <c r="M67" s="19">
        <f t="shared" si="26"/>
        <v>0.36350517231783597</v>
      </c>
      <c r="N67" s="19">
        <f t="shared" si="27"/>
        <v>0.3458275741358503</v>
      </c>
    </row>
    <row r="68" spans="1:17" x14ac:dyDescent="0.3">
      <c r="A68" s="53" t="s">
        <v>99</v>
      </c>
      <c r="B68" s="53" t="s">
        <v>100</v>
      </c>
      <c r="C68" s="41">
        <v>130000000</v>
      </c>
      <c r="D68" s="41">
        <f>IFERROR(_xlfn.XLOOKUP(A68,'TD Gastos'!$A$4:$A$70,'TD Gastos'!$B$4:$B$70),0)</f>
        <v>0</v>
      </c>
      <c r="E68" s="41">
        <f>IFERROR(_xlfn.XLOOKUP(A68,'TD Gastos'!$A$4:$A$70,'TD Gastos'!$J$4:$J$70),0)</f>
        <v>0</v>
      </c>
      <c r="F68" s="41">
        <f>IFERROR(_xlfn.XLOOKUP(A68,'TD Gastos'!$A$4:$A$70,'TD Gastos'!$C$4:$C$70),0)</f>
        <v>0</v>
      </c>
      <c r="G68" s="41">
        <f>IFERROR(_xlfn.XLOOKUP(A68,'TD Gastos'!$A$4:$A$70,'TD Gastos'!$D$4:$D$70),0)</f>
        <v>0</v>
      </c>
      <c r="H68" s="13">
        <f t="shared" ref="H68:H73" si="45">+C68+D68-E68-F68+G68</f>
        <v>130000000</v>
      </c>
      <c r="I68" s="41">
        <f>IFERROR(_xlfn.XLOOKUP(A68,'TD Gastos'!$A$4:$A$70,'TD Gastos'!$E$4:$E$70),0)</f>
        <v>130000000</v>
      </c>
      <c r="J68" s="34">
        <f t="shared" si="3"/>
        <v>0</v>
      </c>
      <c r="K68" s="41">
        <f>IFERROR(_xlfn.XLOOKUP(A68,'TD Gastos'!$A$4:$A$70,'TD Gastos'!$F$4:$F$70),0)</f>
        <v>80058000</v>
      </c>
      <c r="L68" s="41">
        <f>_xlfn.XLOOKUP(A68,'TD Gastos'!$A$4:$A$70,'TD Gastos'!$H$4:$H$70)+_xlfn.XLOOKUP(A68,'TD Gastos'!$A$4:$A$70,'TD Gastos'!$I$4:$I$70)</f>
        <v>47768000</v>
      </c>
      <c r="M68" s="15">
        <f t="shared" si="26"/>
        <v>0.61583076923076918</v>
      </c>
      <c r="N68" s="15">
        <f t="shared" si="27"/>
        <v>0.36744615384615387</v>
      </c>
    </row>
    <row r="69" spans="1:17" x14ac:dyDescent="0.3">
      <c r="A69" s="53" t="s">
        <v>101</v>
      </c>
      <c r="B69" s="53" t="s">
        <v>102</v>
      </c>
      <c r="C69" s="41">
        <v>1181658458</v>
      </c>
      <c r="D69" s="41">
        <f>IFERROR(_xlfn.XLOOKUP(A69,'TD Gastos'!$A$4:$A$70,'TD Gastos'!$B$4:$B$70),0)</f>
        <v>740405152</v>
      </c>
      <c r="E69" s="41">
        <f>IFERROR(_xlfn.XLOOKUP(A69,'TD Gastos'!$A$4:$A$70,'TD Gastos'!$J$4:$J$70),0)</f>
        <v>0</v>
      </c>
      <c r="F69" s="41">
        <f>IFERROR(_xlfn.XLOOKUP(A69,'TD Gastos'!$A$4:$A$70,'TD Gastos'!$C$4:$C$70),0)</f>
        <v>1758103501</v>
      </c>
      <c r="G69" s="41">
        <f>IFERROR(_xlfn.XLOOKUP(A69,'TD Gastos'!$A$4:$A$70,'TD Gastos'!$D$4:$D$70),0)</f>
        <v>0</v>
      </c>
      <c r="H69" s="13">
        <f t="shared" si="45"/>
        <v>163960109</v>
      </c>
      <c r="I69" s="41">
        <f>IFERROR(_xlfn.XLOOKUP(A69,'TD Gastos'!$A$4:$A$70,'TD Gastos'!$E$4:$E$70),0)</f>
        <v>113960109</v>
      </c>
      <c r="J69" s="34">
        <f t="shared" si="3"/>
        <v>50000000</v>
      </c>
      <c r="K69" s="41">
        <f>IFERROR(_xlfn.XLOOKUP(A69,'TD Gastos'!$A$4:$A$70,'TD Gastos'!$F$4:$F$70),0)</f>
        <v>0</v>
      </c>
      <c r="L69" s="41">
        <f>_xlfn.XLOOKUP(A69,'TD Gastos'!$A$4:$A$70,'TD Gastos'!$H$4:$H$70)+_xlfn.XLOOKUP(A69,'TD Gastos'!$A$4:$A$70,'TD Gastos'!$I$4:$I$70)</f>
        <v>0</v>
      </c>
      <c r="M69" s="15">
        <f t="shared" si="26"/>
        <v>0</v>
      </c>
      <c r="N69" s="15">
        <f t="shared" si="27"/>
        <v>0</v>
      </c>
    </row>
    <row r="70" spans="1:17" x14ac:dyDescent="0.3">
      <c r="A70" s="53" t="s">
        <v>103</v>
      </c>
      <c r="B70" s="67" t="s">
        <v>104</v>
      </c>
      <c r="C70" s="41">
        <v>54686706</v>
      </c>
      <c r="D70" s="41">
        <f>IFERROR(_xlfn.XLOOKUP(A70,'TD Gastos'!$A$4:$A$70,'TD Gastos'!$B$4:$B$70),0)</f>
        <v>0</v>
      </c>
      <c r="E70" s="41">
        <f>IFERROR(_xlfn.XLOOKUP(A70,'TD Gastos'!$A$4:$A$70,'TD Gastos'!$J$4:$J$70),0)</f>
        <v>0</v>
      </c>
      <c r="F70" s="41">
        <f>IFERROR(_xlfn.XLOOKUP(A70,'TD Gastos'!$A$4:$A$70,'TD Gastos'!$C$4:$C$70),0)</f>
        <v>0</v>
      </c>
      <c r="G70" s="41">
        <f>IFERROR(_xlfn.XLOOKUP(A70,'TD Gastos'!$A$4:$A$70,'TD Gastos'!$D$4:$D$70),0)</f>
        <v>0</v>
      </c>
      <c r="H70" s="13">
        <f t="shared" si="45"/>
        <v>54686706</v>
      </c>
      <c r="I70" s="41">
        <f>IFERROR(_xlfn.XLOOKUP(A70,'TD Gastos'!$A$4:$A$70,'TD Gastos'!$E$4:$E$70),0)</f>
        <v>104686706</v>
      </c>
      <c r="J70" s="34">
        <f t="shared" si="3"/>
        <v>-50000000</v>
      </c>
      <c r="K70" s="41">
        <f>IFERROR(_xlfn.XLOOKUP(A70,'TD Gastos'!$A$4:$A$70,'TD Gastos'!$F$4:$F$70),0)</f>
        <v>54211795</v>
      </c>
      <c r="L70" s="41">
        <f>_xlfn.XLOOKUP(A70,'TD Gastos'!$A$4:$A$70,'TD Gastos'!$H$4:$H$70)+_xlfn.XLOOKUP(A70,'TD Gastos'!$A$4:$A$70,'TD Gastos'!$I$4:$I$70)</f>
        <v>54023747.170000002</v>
      </c>
      <c r="M70" s="20">
        <f t="shared" si="26"/>
        <v>0.99131578705801005</v>
      </c>
      <c r="N70" s="15">
        <f t="shared" si="27"/>
        <v>0.98787714824147577</v>
      </c>
      <c r="Q70" s="21"/>
    </row>
    <row r="71" spans="1:17" x14ac:dyDescent="0.3">
      <c r="A71" s="53" t="s">
        <v>105</v>
      </c>
      <c r="B71" s="67" t="s">
        <v>106</v>
      </c>
      <c r="C71" s="41">
        <v>0</v>
      </c>
      <c r="D71" s="41">
        <f>IFERROR(_xlfn.XLOOKUP(A71,'TD Gastos'!$A$4:$A$70,'TD Gastos'!$B$4:$B$70),0)</f>
        <v>0</v>
      </c>
      <c r="E71" s="41">
        <f>IFERROR(_xlfn.XLOOKUP(A71,'TD Gastos'!$A$4:$A$70,'TD Gastos'!$J$4:$J$70),0)</f>
        <v>0</v>
      </c>
      <c r="F71" s="41">
        <f>IFERROR(_xlfn.XLOOKUP(A71,'TD Gastos'!$A$4:$A$70,'TD Gastos'!$C$4:$C$70),0)</f>
        <v>0</v>
      </c>
      <c r="G71" s="41">
        <f>IFERROR(_xlfn.XLOOKUP(A71,'TD Gastos'!$A$4:$A$70,'TD Gastos'!$D$4:$D$70),0)</f>
        <v>5009600</v>
      </c>
      <c r="H71" s="13">
        <f t="shared" si="45"/>
        <v>5009600</v>
      </c>
      <c r="I71" s="41">
        <f>IFERROR(_xlfn.XLOOKUP(A71,'TD Gastos'!$A$4:$A$70,'TD Gastos'!$E$4:$E$70),0)</f>
        <v>5009600</v>
      </c>
      <c r="J71" s="34">
        <f t="shared" si="3"/>
        <v>0</v>
      </c>
      <c r="K71" s="41">
        <f>IFERROR(_xlfn.XLOOKUP(A71,'TD Gastos'!$A$4:$A$70,'TD Gastos'!$F$4:$F$70),0)</f>
        <v>5009600</v>
      </c>
      <c r="L71" s="41">
        <f>_xlfn.XLOOKUP(A71,'TD Gastos'!$A$4:$A$70,'TD Gastos'!$H$4:$H$70)+_xlfn.XLOOKUP(A71,'TD Gastos'!$A$4:$A$70,'TD Gastos'!$I$4:$I$70)</f>
        <v>5009600</v>
      </c>
      <c r="M71" s="20">
        <f t="shared" si="26"/>
        <v>1</v>
      </c>
      <c r="N71" s="15">
        <f t="shared" si="27"/>
        <v>1</v>
      </c>
    </row>
    <row r="72" spans="1:17" x14ac:dyDescent="0.3">
      <c r="A72" s="53" t="s">
        <v>107</v>
      </c>
      <c r="B72" s="67" t="s">
        <v>108</v>
      </c>
      <c r="C72" s="41"/>
      <c r="D72" s="41">
        <f>IFERROR(_xlfn.XLOOKUP(A72,'TD Gastos'!$A$4:$A$70,'TD Gastos'!$B$4:$B$70),0)</f>
        <v>0</v>
      </c>
      <c r="E72" s="41">
        <f>IFERROR(_xlfn.XLOOKUP(A72,'TD Gastos'!$A$4:$A$70,'TD Gastos'!$J$4:$J$70),0)</f>
        <v>0</v>
      </c>
      <c r="F72" s="41">
        <f>IFERROR(_xlfn.XLOOKUP(A72,'TD Gastos'!$A$4:$A$70,'TD Gastos'!$C$4:$C$70),0)</f>
        <v>0</v>
      </c>
      <c r="G72" s="41">
        <f>IFERROR(_xlfn.XLOOKUP(A72,'TD Gastos'!$A$4:$A$70,'TD Gastos'!$D$4:$D$70),0)</f>
        <v>90000000</v>
      </c>
      <c r="H72" s="13">
        <f t="shared" si="45"/>
        <v>90000000</v>
      </c>
      <c r="I72" s="41">
        <f>IFERROR(_xlfn.XLOOKUP(A72,'TD Gastos'!$A$4:$A$70,'TD Gastos'!$E$4:$E$70),0)</f>
        <v>90000000</v>
      </c>
      <c r="J72" s="34">
        <f t="shared" si="3"/>
        <v>0</v>
      </c>
      <c r="K72" s="41">
        <f>IFERROR(_xlfn.XLOOKUP(A72,'TD Gastos'!$A$4:$A$70,'TD Gastos'!$F$4:$F$70),0)</f>
        <v>72333027</v>
      </c>
      <c r="L72" s="41">
        <f>_xlfn.XLOOKUP(A72,'TD Gastos'!$A$4:$A$70,'TD Gastos'!$H$4:$H$70)+_xlfn.XLOOKUP(A72,'TD Gastos'!$A$4:$A$70,'TD Gastos'!$I$4:$I$70)</f>
        <v>72333027</v>
      </c>
      <c r="M72" s="20">
        <f t="shared" si="26"/>
        <v>0.80370030000000003</v>
      </c>
      <c r="N72" s="15"/>
    </row>
    <row r="73" spans="1:17" x14ac:dyDescent="0.3">
      <c r="A73" s="53" t="s">
        <v>109</v>
      </c>
      <c r="B73" s="67" t="s">
        <v>110</v>
      </c>
      <c r="C73" s="41"/>
      <c r="D73" s="41">
        <f>IFERROR(_xlfn.XLOOKUP(A73,'TD Gastos'!$A$4:$A$70,'TD Gastos'!$B$4:$B$70),0)</f>
        <v>393586829</v>
      </c>
      <c r="E73" s="41">
        <f>IFERROR(_xlfn.XLOOKUP(A73,'TD Gastos'!$A$4:$A$70,'TD Gastos'!$J$4:$J$70),0)</f>
        <v>0</v>
      </c>
      <c r="F73" s="41">
        <f>IFERROR(_xlfn.XLOOKUP(A73,'TD Gastos'!$A$4:$A$70,'TD Gastos'!$C$4:$C$70),0)</f>
        <v>0</v>
      </c>
      <c r="G73" s="41">
        <f>IFERROR(_xlfn.XLOOKUP(A73,'TD Gastos'!$A$4:$A$70,'TD Gastos'!$D$4:$D$70),0)</f>
        <v>1000000000</v>
      </c>
      <c r="H73" s="13">
        <f t="shared" si="45"/>
        <v>1393586829</v>
      </c>
      <c r="I73" s="41">
        <f>IFERROR(_xlfn.XLOOKUP(A73,'TD Gastos'!$A$4:$A$70,'TD Gastos'!$E$4:$E$70),0)</f>
        <v>1393586829</v>
      </c>
      <c r="J73" s="34">
        <f t="shared" si="3"/>
        <v>0</v>
      </c>
      <c r="K73" s="41">
        <f>IFERROR(_xlfn.XLOOKUP(A73,'TD Gastos'!$A$4:$A$70,'TD Gastos'!$F$4:$F$70),0)</f>
        <v>456235000</v>
      </c>
      <c r="L73" s="41">
        <f>_xlfn.XLOOKUP(A73,'TD Gastos'!$A$4:$A$70,'TD Gastos'!$H$4:$H$70)+_xlfn.XLOOKUP(A73,'TD Gastos'!$A$4:$A$70,'TD Gastos'!$I$4:$I$70)</f>
        <v>456235000</v>
      </c>
      <c r="M73" s="20">
        <f t="shared" si="26"/>
        <v>0.32738182544921285</v>
      </c>
      <c r="N73" s="15"/>
    </row>
    <row r="74" spans="1:17" s="16" customFormat="1" x14ac:dyDescent="0.3">
      <c r="A74" s="57" t="s">
        <v>111</v>
      </c>
      <c r="B74" s="68" t="s">
        <v>112</v>
      </c>
      <c r="C74" s="34">
        <f>+C75</f>
        <v>0</v>
      </c>
      <c r="D74" s="34">
        <f>+D75</f>
        <v>0</v>
      </c>
      <c r="E74" s="34">
        <f>+E75</f>
        <v>0</v>
      </c>
      <c r="F74" s="34">
        <f t="shared" ref="F74:N74" si="46">+F75</f>
        <v>0</v>
      </c>
      <c r="G74" s="34">
        <f t="shared" si="46"/>
        <v>2538174</v>
      </c>
      <c r="H74" s="34">
        <f t="shared" si="46"/>
        <v>2538174</v>
      </c>
      <c r="I74" s="34">
        <f t="shared" si="46"/>
        <v>2538174</v>
      </c>
      <c r="J74" s="34">
        <f t="shared" si="46"/>
        <v>0</v>
      </c>
      <c r="K74" s="34">
        <f t="shared" si="46"/>
        <v>1877374</v>
      </c>
      <c r="L74" s="34">
        <f t="shared" si="46"/>
        <v>1877374</v>
      </c>
      <c r="M74" s="34">
        <f t="shared" si="46"/>
        <v>0.73965535853727915</v>
      </c>
      <c r="N74" s="34">
        <f t="shared" si="46"/>
        <v>0.73965535853727915</v>
      </c>
    </row>
    <row r="75" spans="1:17" x14ac:dyDescent="0.3">
      <c r="A75" s="53" t="s">
        <v>111</v>
      </c>
      <c r="B75" s="67" t="s">
        <v>112</v>
      </c>
      <c r="C75" s="41">
        <v>0</v>
      </c>
      <c r="D75" s="41">
        <f>IFERROR(_xlfn.XLOOKUP(A75,'TD Gastos'!$A$4:$A$70,'TD Gastos'!$B$4:$B$70),0)</f>
        <v>0</v>
      </c>
      <c r="E75" s="41">
        <f>IFERROR(_xlfn.XLOOKUP(A75,'TD Gastos'!$A$4:$A$70,'TD Gastos'!$J$4:$J$70),0)</f>
        <v>0</v>
      </c>
      <c r="F75" s="41">
        <f>IFERROR(_xlfn.XLOOKUP(A75,'TD Gastos'!$A$4:$A$70,'TD Gastos'!$C$4:$C$70),0)</f>
        <v>0</v>
      </c>
      <c r="G75" s="41">
        <f>IFERROR(_xlfn.XLOOKUP(A75,'TD Gastos'!$A$4:$A$70,'TD Gastos'!$D$4:$D$70),0)</f>
        <v>2538174</v>
      </c>
      <c r="H75" s="13">
        <f>+C75+D75-E75-F75+G75</f>
        <v>2538174</v>
      </c>
      <c r="I75" s="41">
        <f>IFERROR(_xlfn.XLOOKUP(A75,'TD Gastos'!$A$4:$A$70,'TD Gastos'!$E$4:$E$70),0)</f>
        <v>2538174</v>
      </c>
      <c r="J75" s="34">
        <f t="shared" si="3"/>
        <v>0</v>
      </c>
      <c r="K75" s="41">
        <f>IFERROR(_xlfn.XLOOKUP(A75,'TD Gastos'!$A$4:$A$70,'TD Gastos'!$F$4:$F$70),0)</f>
        <v>1877374</v>
      </c>
      <c r="L75" s="41">
        <f>_xlfn.XLOOKUP(A75,'TD Gastos'!$A$4:$A$70,'TD Gastos'!$H$4:$H$70)</f>
        <v>1877374</v>
      </c>
      <c r="M75" s="20">
        <f t="shared" ref="M75:M83" si="47">+K75/H75</f>
        <v>0.73965535853727915</v>
      </c>
      <c r="N75" s="15">
        <f t="shared" ref="N75:N83" si="48">(L75)/H75</f>
        <v>0.73965535853727915</v>
      </c>
    </row>
    <row r="76" spans="1:17" x14ac:dyDescent="0.3">
      <c r="A76" s="57" t="s">
        <v>113</v>
      </c>
      <c r="B76" s="68" t="s">
        <v>114</v>
      </c>
      <c r="C76" s="34">
        <f>+C77</f>
        <v>15000000</v>
      </c>
      <c r="D76" s="34">
        <f t="shared" ref="D76:L76" si="49">+D77</f>
        <v>0</v>
      </c>
      <c r="E76" s="34">
        <f t="shared" si="49"/>
        <v>0</v>
      </c>
      <c r="F76" s="34">
        <f t="shared" si="49"/>
        <v>0</v>
      </c>
      <c r="G76" s="34">
        <f t="shared" si="49"/>
        <v>65000000</v>
      </c>
      <c r="H76" s="34">
        <f t="shared" si="49"/>
        <v>80000000</v>
      </c>
      <c r="I76" s="34">
        <f t="shared" si="49"/>
        <v>80000000</v>
      </c>
      <c r="J76" s="34">
        <f t="shared" si="49"/>
        <v>0</v>
      </c>
      <c r="K76" s="34">
        <f t="shared" si="49"/>
        <v>37696436</v>
      </c>
      <c r="L76" s="34">
        <f t="shared" si="49"/>
        <v>37696436</v>
      </c>
      <c r="M76" s="22">
        <f t="shared" si="47"/>
        <v>0.47120545000000003</v>
      </c>
      <c r="N76" s="12">
        <f t="shared" si="48"/>
        <v>0.47120545000000003</v>
      </c>
    </row>
    <row r="77" spans="1:17" x14ac:dyDescent="0.3">
      <c r="A77" s="53" t="s">
        <v>113</v>
      </c>
      <c r="B77" s="67" t="s">
        <v>114</v>
      </c>
      <c r="C77" s="41">
        <v>15000000</v>
      </c>
      <c r="D77" s="41">
        <f>IFERROR(_xlfn.XLOOKUP(A77,'TD Gastos'!$A$4:$A$70,'TD Gastos'!$B$4:$B$70),0)</f>
        <v>0</v>
      </c>
      <c r="E77" s="41">
        <f>IFERROR(_xlfn.XLOOKUP(A77,'TD Gastos'!$A$4:$A$70,'TD Gastos'!$J$4:$J$70),0)</f>
        <v>0</v>
      </c>
      <c r="F77" s="41">
        <f>IFERROR(_xlfn.XLOOKUP(A77,'TD Gastos'!$A$4:$A$70,'TD Gastos'!$C$4:$C$70),0)</f>
        <v>0</v>
      </c>
      <c r="G77" s="41">
        <f>IFERROR(_xlfn.XLOOKUP(A77,'TD Gastos'!$A$4:$A$70,'TD Gastos'!$D$4:$D$70),0)</f>
        <v>65000000</v>
      </c>
      <c r="H77" s="13">
        <f>+C77+D77-E77-F77+G77</f>
        <v>80000000</v>
      </c>
      <c r="I77" s="41">
        <f>IFERROR(_xlfn.XLOOKUP(A77,'TD Gastos'!$A$4:$A$70,'TD Gastos'!$E$4:$E$70),0)</f>
        <v>80000000</v>
      </c>
      <c r="J77" s="34">
        <f t="shared" si="3"/>
        <v>0</v>
      </c>
      <c r="K77" s="41">
        <f>IFERROR(_xlfn.XLOOKUP(A77,'TD Gastos'!$A$4:$A$70,'TD Gastos'!$F$4:$F$70),0)</f>
        <v>37696436</v>
      </c>
      <c r="L77" s="41">
        <f>_xlfn.XLOOKUP(A77,'TD Gastos'!$A$4:$A$70,'TD Gastos'!$H$4:$H$70)</f>
        <v>37696436</v>
      </c>
      <c r="M77" s="20">
        <f t="shared" si="47"/>
        <v>0.47120545000000003</v>
      </c>
      <c r="N77" s="15">
        <f t="shared" si="48"/>
        <v>0.47120545000000003</v>
      </c>
    </row>
    <row r="78" spans="1:17" x14ac:dyDescent="0.3">
      <c r="A78" s="16" t="s">
        <v>115</v>
      </c>
      <c r="B78" s="68" t="s">
        <v>116</v>
      </c>
      <c r="C78" s="34">
        <f>+C79</f>
        <v>20000000</v>
      </c>
      <c r="D78" s="34">
        <f t="shared" ref="D78:L78" si="50">+D79</f>
        <v>0</v>
      </c>
      <c r="E78" s="34">
        <f t="shared" si="50"/>
        <v>0</v>
      </c>
      <c r="F78" s="34">
        <f>+F79</f>
        <v>0</v>
      </c>
      <c r="G78" s="34">
        <f t="shared" si="50"/>
        <v>6792473</v>
      </c>
      <c r="H78" s="34">
        <f t="shared" si="50"/>
        <v>26792473</v>
      </c>
      <c r="I78" s="34">
        <f t="shared" si="50"/>
        <v>26792473</v>
      </c>
      <c r="J78" s="34">
        <f t="shared" si="50"/>
        <v>0</v>
      </c>
      <c r="K78" s="34">
        <f t="shared" si="50"/>
        <v>26792473</v>
      </c>
      <c r="L78" s="34">
        <f t="shared" si="50"/>
        <v>13396236</v>
      </c>
      <c r="M78" s="19">
        <f t="shared" si="47"/>
        <v>1</v>
      </c>
      <c r="N78" s="19">
        <f t="shared" si="48"/>
        <v>0.49999998133804224</v>
      </c>
    </row>
    <row r="79" spans="1:17" x14ac:dyDescent="0.3">
      <c r="A79" s="53" t="s">
        <v>117</v>
      </c>
      <c r="B79" s="67" t="s">
        <v>118</v>
      </c>
      <c r="C79" s="41">
        <v>20000000</v>
      </c>
      <c r="D79" s="41">
        <f>IFERROR(_xlfn.XLOOKUP(A79,'TD Gastos'!$A$4:$A$70,'TD Gastos'!$B$4:$B$70),0)</f>
        <v>0</v>
      </c>
      <c r="E79" s="41">
        <f>IFERROR(_xlfn.XLOOKUP(A79,'TD Gastos'!$A$4:$A$70,'TD Gastos'!$J$4:$J$70),0)</f>
        <v>0</v>
      </c>
      <c r="F79" s="41">
        <f>IFERROR(_xlfn.XLOOKUP(A79,'TD Gastos'!$A$4:$A$70,'TD Gastos'!$C$4:$C$70),0)</f>
        <v>0</v>
      </c>
      <c r="G79" s="41">
        <f>IFERROR(_xlfn.XLOOKUP(A79,'TD Gastos'!$A$4:$A$70,'TD Gastos'!$D$4:$D$70),0)</f>
        <v>6792473</v>
      </c>
      <c r="H79" s="13">
        <f>+C79+D79-E79-F79+G79</f>
        <v>26792473</v>
      </c>
      <c r="I79" s="41">
        <f>IFERROR(_xlfn.XLOOKUP(A79,'TD Gastos'!$A$4:$A$70,'TD Gastos'!$E$4:$E$70),0)</f>
        <v>26792473</v>
      </c>
      <c r="J79" s="34">
        <f t="shared" si="3"/>
        <v>0</v>
      </c>
      <c r="K79" s="41">
        <f>IFERROR(_xlfn.XLOOKUP(A79,'TD Gastos'!$A$4:$A$70,'TD Gastos'!$F$4:$F$70),0)</f>
        <v>26792473</v>
      </c>
      <c r="L79" s="41">
        <f>_xlfn.XLOOKUP(A79,'TD Gastos'!$A$4:$A$70,'TD Gastos'!$H$4:$H$70)</f>
        <v>13396236</v>
      </c>
      <c r="M79" s="15">
        <f t="shared" si="47"/>
        <v>1</v>
      </c>
      <c r="N79" s="15">
        <f t="shared" si="48"/>
        <v>0.49999998133804224</v>
      </c>
    </row>
    <row r="80" spans="1:17" x14ac:dyDescent="0.3">
      <c r="A80" s="16" t="s">
        <v>119</v>
      </c>
      <c r="B80" s="16" t="s">
        <v>120</v>
      </c>
      <c r="C80" s="34">
        <f t="shared" ref="C80:H80" si="51">+SUM(C82:C83)</f>
        <v>0</v>
      </c>
      <c r="D80" s="34">
        <f t="shared" si="51"/>
        <v>0</v>
      </c>
      <c r="E80" s="34">
        <f t="shared" ref="E80" si="52">+SUM(E82:E83)</f>
        <v>0</v>
      </c>
      <c r="F80" s="34">
        <f t="shared" si="51"/>
        <v>0</v>
      </c>
      <c r="G80" s="34">
        <f t="shared" si="51"/>
        <v>31838581</v>
      </c>
      <c r="H80" s="34">
        <f t="shared" si="51"/>
        <v>31838581</v>
      </c>
      <c r="I80" s="34">
        <f t="shared" ref="I80:K80" si="53">+SUM(I82:I83)</f>
        <v>31838581</v>
      </c>
      <c r="J80" s="34">
        <f t="shared" si="53"/>
        <v>0</v>
      </c>
      <c r="K80" s="34">
        <f t="shared" si="53"/>
        <v>31838581</v>
      </c>
      <c r="L80" s="34">
        <f t="shared" ref="L80" si="54">+SUM(L82:L83)</f>
        <v>31838581</v>
      </c>
      <c r="M80" s="19">
        <f t="shared" si="47"/>
        <v>1</v>
      </c>
      <c r="N80" s="19">
        <f t="shared" si="48"/>
        <v>1</v>
      </c>
    </row>
    <row r="81" spans="1:14" x14ac:dyDescent="0.3">
      <c r="A81" s="16" t="s">
        <v>121</v>
      </c>
      <c r="B81" s="68" t="s">
        <v>122</v>
      </c>
      <c r="C81" s="34">
        <f t="shared" ref="C81:H81" si="55">+C82+C83</f>
        <v>0</v>
      </c>
      <c r="D81" s="34">
        <f t="shared" si="55"/>
        <v>0</v>
      </c>
      <c r="E81" s="34">
        <f t="shared" ref="E81" si="56">+E82+E83</f>
        <v>0</v>
      </c>
      <c r="F81" s="34">
        <f t="shared" si="55"/>
        <v>0</v>
      </c>
      <c r="G81" s="34">
        <f t="shared" si="55"/>
        <v>31838581</v>
      </c>
      <c r="H81" s="34">
        <f t="shared" si="55"/>
        <v>31838581</v>
      </c>
      <c r="I81" s="34">
        <f t="shared" ref="I81:K81" si="57">+I82+I83</f>
        <v>31838581</v>
      </c>
      <c r="J81" s="34">
        <f t="shared" si="57"/>
        <v>0</v>
      </c>
      <c r="K81" s="34">
        <f t="shared" si="57"/>
        <v>31838581</v>
      </c>
      <c r="L81" s="34">
        <f t="shared" ref="L81" si="58">+L82+L83</f>
        <v>31838581</v>
      </c>
      <c r="M81" s="19">
        <f t="shared" si="47"/>
        <v>1</v>
      </c>
      <c r="N81" s="19">
        <f t="shared" si="48"/>
        <v>1</v>
      </c>
    </row>
    <row r="82" spans="1:14" x14ac:dyDescent="0.3">
      <c r="A82" s="9" t="s">
        <v>123</v>
      </c>
      <c r="B82" s="9" t="s">
        <v>124</v>
      </c>
      <c r="C82" s="41">
        <v>0</v>
      </c>
      <c r="D82" s="41">
        <f>IFERROR(_xlfn.XLOOKUP(A82,'TD Gastos'!$A$4:$A$70,'TD Gastos'!$B$4:$B$70),0)</f>
        <v>0</v>
      </c>
      <c r="E82" s="41">
        <f>IFERROR(_xlfn.XLOOKUP(A82,'TD Gastos'!$A$4:$A$70,'TD Gastos'!$J$4:$J$70),0)</f>
        <v>0</v>
      </c>
      <c r="F82" s="41">
        <f>IFERROR(_xlfn.XLOOKUP(A82,'TD Gastos'!$A$4:$A$70,'TD Gastos'!$C$4:$C$70),0)</f>
        <v>0</v>
      </c>
      <c r="G82" s="41">
        <f>IFERROR(_xlfn.XLOOKUP(A82,'TD Gastos'!$A$4:$A$70,'TD Gastos'!$D$4:$D$70),0)</f>
        <v>31568581</v>
      </c>
      <c r="H82" s="13">
        <f>+C82+D82-E82-F82+G82</f>
        <v>31568581</v>
      </c>
      <c r="I82" s="41">
        <f>IFERROR(_xlfn.XLOOKUP(A82,'TD Gastos'!$A$4:$A$70,'TD Gastos'!$E$4:$E$70),0)</f>
        <v>31568581</v>
      </c>
      <c r="J82" s="34">
        <f t="shared" si="3"/>
        <v>0</v>
      </c>
      <c r="K82" s="41">
        <f>IFERROR(_xlfn.XLOOKUP(A82,'TD Gastos'!$A$4:$A$70,'TD Gastos'!$F$4:$F$70),0)</f>
        <v>31568581</v>
      </c>
      <c r="L82" s="41">
        <f>_xlfn.XLOOKUP(A82,'TD Gastos'!$A$4:$A$70,'TD Gastos'!$H$4:$H$70)</f>
        <v>31568581</v>
      </c>
      <c r="M82" s="15">
        <f t="shared" si="47"/>
        <v>1</v>
      </c>
      <c r="N82" s="15">
        <f t="shared" si="48"/>
        <v>1</v>
      </c>
    </row>
    <row r="83" spans="1:14" x14ac:dyDescent="0.3">
      <c r="A83" s="9" t="s">
        <v>125</v>
      </c>
      <c r="B83" s="9" t="s">
        <v>126</v>
      </c>
      <c r="C83" s="41">
        <v>0</v>
      </c>
      <c r="D83" s="41">
        <f>IFERROR(_xlfn.XLOOKUP(A83,'TD Gastos'!$A$4:$A$70,'TD Gastos'!$B$4:$B$70),0)</f>
        <v>0</v>
      </c>
      <c r="E83" s="41">
        <f>IFERROR(_xlfn.XLOOKUP(A83,'TD Gastos'!$A$4:$A$70,'TD Gastos'!$J$4:$J$70),0)</f>
        <v>0</v>
      </c>
      <c r="F83" s="41">
        <f>IFERROR(_xlfn.XLOOKUP(A83,'TD Gastos'!$A$4:$A$70,'TD Gastos'!$C$4:$C$70),0)</f>
        <v>0</v>
      </c>
      <c r="G83" s="41">
        <f>IFERROR(_xlfn.XLOOKUP(A83,'TD Gastos'!$A$4:$A$70,'TD Gastos'!$D$4:$D$70),0)</f>
        <v>270000</v>
      </c>
      <c r="H83" s="13">
        <f>+C83+D83-E83-F83+G83</f>
        <v>270000</v>
      </c>
      <c r="I83" s="41">
        <f>IFERROR(_xlfn.XLOOKUP(A83,'TD Gastos'!$A$4:$A$70,'TD Gastos'!$E$4:$E$70),0)</f>
        <v>270000</v>
      </c>
      <c r="J83" s="34">
        <f t="shared" si="3"/>
        <v>0</v>
      </c>
      <c r="K83" s="41">
        <f>IFERROR(_xlfn.XLOOKUP(A83,'TD Gastos'!$A$4:$A$70,'TD Gastos'!$F$4:$F$70),0)</f>
        <v>270000</v>
      </c>
      <c r="L83" s="41">
        <f>_xlfn.XLOOKUP(A83,'TD Gastos'!$A$4:$A$70,'TD Gastos'!$H$4:$H$70)</f>
        <v>270000</v>
      </c>
      <c r="M83" s="15">
        <f t="shared" si="47"/>
        <v>1</v>
      </c>
      <c r="N83" s="15">
        <f t="shared" si="48"/>
        <v>1</v>
      </c>
    </row>
    <row r="84" spans="1:14" x14ac:dyDescent="0.3">
      <c r="F84" s="13"/>
      <c r="H84" s="13">
        <f>SUBTOTAL(9,H14:H83)</f>
        <v>553452435379.13306</v>
      </c>
      <c r="I84" s="13"/>
      <c r="J84" s="13"/>
      <c r="K84" s="13"/>
      <c r="L84" s="13"/>
    </row>
    <row r="85" spans="1:14" x14ac:dyDescent="0.3">
      <c r="H85" s="13"/>
      <c r="I85" s="13"/>
      <c r="J85" s="13"/>
      <c r="L85" s="13"/>
    </row>
    <row r="86" spans="1:14" x14ac:dyDescent="0.3">
      <c r="H86" s="13"/>
      <c r="I86" s="13"/>
      <c r="J86" s="13"/>
    </row>
    <row r="87" spans="1:14" x14ac:dyDescent="0.3">
      <c r="H87" s="13"/>
      <c r="I87" s="13"/>
      <c r="J87" s="13"/>
    </row>
    <row r="101" spans="8:8" x14ac:dyDescent="0.3">
      <c r="H101" s="85"/>
    </row>
    <row r="102" spans="8:8" x14ac:dyDescent="0.3">
      <c r="H102" s="86"/>
    </row>
    <row r="103" spans="8:8" x14ac:dyDescent="0.3">
      <c r="H103" s="87"/>
    </row>
  </sheetData>
  <autoFilter ref="A13:Z83" xr:uid="{60C7E1DD-D76B-48AE-87FE-6575DE85EC83}"/>
  <mergeCells count="2">
    <mergeCell ref="A1:N1"/>
    <mergeCell ref="A2:N2"/>
  </mergeCells>
  <pageMargins left="0.7" right="0.7" top="0.75" bottom="0.75" header="0.3" footer="0.3"/>
  <pageSetup scale="42" orientation="portrait" horizontalDpi="4294967295" verticalDpi="4294967295" r:id="rId1"/>
  <ignoredErrors>
    <ignoredError sqref="D60 G74:H77 G16:H16 D38:D42 F74:F78 D74:D78 G78:I78 J15:J36 I74:I76 J39:J42 J45:J55 I43:K43 J58 J61:J65 G60:K60 J68:J73 J75 J74:K74 J77 J79 G38:H43 F38:F43 F60 E16:F16" formula="1"/>
  </ignoredErrors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E4122-003D-4A8A-A16E-941F87F3E03D}">
  <sheetPr codeName="Hoja2"/>
  <dimension ref="A1:J40"/>
  <sheetViews>
    <sheetView showGridLines="0" zoomScaleNormal="100" zoomScaleSheetLayoutView="120" workbookViewId="0">
      <selection activeCell="C31" sqref="C31"/>
    </sheetView>
  </sheetViews>
  <sheetFormatPr baseColWidth="10" defaultColWidth="11.453125" defaultRowHeight="14" x14ac:dyDescent="0.3"/>
  <cols>
    <col min="1" max="1" width="18.453125" style="9" bestFit="1" customWidth="1"/>
    <col min="2" max="2" width="42" style="9" bestFit="1" customWidth="1"/>
    <col min="3" max="3" width="16.453125" style="13" bestFit="1" customWidth="1"/>
    <col min="4" max="4" width="16.54296875" style="13" bestFit="1" customWidth="1"/>
    <col min="5" max="5" width="20.453125" style="13" customWidth="1"/>
    <col min="6" max="6" width="19.453125" style="9" customWidth="1"/>
    <col min="7" max="7" width="19.54296875" style="9" customWidth="1"/>
    <col min="8" max="8" width="13.54296875" style="9" bestFit="1" customWidth="1"/>
    <col min="9" max="9" width="16.08984375" style="9" bestFit="1" customWidth="1"/>
    <col min="10" max="10" width="22.54296875" style="9" customWidth="1"/>
    <col min="11" max="238" width="11.453125" style="9"/>
    <col min="239" max="239" width="18.453125" style="9" customWidth="1"/>
    <col min="240" max="240" width="41.453125" style="9" customWidth="1"/>
    <col min="241" max="241" width="14" style="9" customWidth="1"/>
    <col min="242" max="242" width="4.453125" style="9" customWidth="1"/>
    <col min="243" max="243" width="4.54296875" style="9" customWidth="1"/>
    <col min="244" max="250" width="14" style="9" customWidth="1"/>
    <col min="251" max="251" width="13.453125" style="9" customWidth="1"/>
    <col min="252" max="252" width="6.453125" style="9" customWidth="1"/>
    <col min="253" max="253" width="6.54296875" style="9" customWidth="1"/>
    <col min="254" max="494" width="11.453125" style="9"/>
    <col min="495" max="495" width="18.453125" style="9" customWidth="1"/>
    <col min="496" max="496" width="41.453125" style="9" customWidth="1"/>
    <col min="497" max="497" width="14" style="9" customWidth="1"/>
    <col min="498" max="498" width="4.453125" style="9" customWidth="1"/>
    <col min="499" max="499" width="4.54296875" style="9" customWidth="1"/>
    <col min="500" max="506" width="14" style="9" customWidth="1"/>
    <col min="507" max="507" width="13.453125" style="9" customWidth="1"/>
    <col min="508" max="508" width="6.453125" style="9" customWidth="1"/>
    <col min="509" max="509" width="6.54296875" style="9" customWidth="1"/>
    <col min="510" max="750" width="11.453125" style="9"/>
    <col min="751" max="751" width="18.453125" style="9" customWidth="1"/>
    <col min="752" max="752" width="41.453125" style="9" customWidth="1"/>
    <col min="753" max="753" width="14" style="9" customWidth="1"/>
    <col min="754" max="754" width="4.453125" style="9" customWidth="1"/>
    <col min="755" max="755" width="4.54296875" style="9" customWidth="1"/>
    <col min="756" max="762" width="14" style="9" customWidth="1"/>
    <col min="763" max="763" width="13.453125" style="9" customWidth="1"/>
    <col min="764" max="764" width="6.453125" style="9" customWidth="1"/>
    <col min="765" max="765" width="6.54296875" style="9" customWidth="1"/>
    <col min="766" max="1006" width="11.453125" style="9"/>
    <col min="1007" max="1007" width="18.453125" style="9" customWidth="1"/>
    <col min="1008" max="1008" width="41.453125" style="9" customWidth="1"/>
    <col min="1009" max="1009" width="14" style="9" customWidth="1"/>
    <col min="1010" max="1010" width="4.453125" style="9" customWidth="1"/>
    <col min="1011" max="1011" width="4.54296875" style="9" customWidth="1"/>
    <col min="1012" max="1018" width="14" style="9" customWidth="1"/>
    <col min="1019" max="1019" width="13.453125" style="9" customWidth="1"/>
    <col min="1020" max="1020" width="6.453125" style="9" customWidth="1"/>
    <col min="1021" max="1021" width="6.54296875" style="9" customWidth="1"/>
    <col min="1022" max="1262" width="11.453125" style="9"/>
    <col min="1263" max="1263" width="18.453125" style="9" customWidth="1"/>
    <col min="1264" max="1264" width="41.453125" style="9" customWidth="1"/>
    <col min="1265" max="1265" width="14" style="9" customWidth="1"/>
    <col min="1266" max="1266" width="4.453125" style="9" customWidth="1"/>
    <col min="1267" max="1267" width="4.54296875" style="9" customWidth="1"/>
    <col min="1268" max="1274" width="14" style="9" customWidth="1"/>
    <col min="1275" max="1275" width="13.453125" style="9" customWidth="1"/>
    <col min="1276" max="1276" width="6.453125" style="9" customWidth="1"/>
    <col min="1277" max="1277" width="6.54296875" style="9" customWidth="1"/>
    <col min="1278" max="1518" width="11.453125" style="9"/>
    <col min="1519" max="1519" width="18.453125" style="9" customWidth="1"/>
    <col min="1520" max="1520" width="41.453125" style="9" customWidth="1"/>
    <col min="1521" max="1521" width="14" style="9" customWidth="1"/>
    <col min="1522" max="1522" width="4.453125" style="9" customWidth="1"/>
    <col min="1523" max="1523" width="4.54296875" style="9" customWidth="1"/>
    <col min="1524" max="1530" width="14" style="9" customWidth="1"/>
    <col min="1531" max="1531" width="13.453125" style="9" customWidth="1"/>
    <col min="1532" max="1532" width="6.453125" style="9" customWidth="1"/>
    <col min="1533" max="1533" width="6.54296875" style="9" customWidth="1"/>
    <col min="1534" max="1774" width="11.453125" style="9"/>
    <col min="1775" max="1775" width="18.453125" style="9" customWidth="1"/>
    <col min="1776" max="1776" width="41.453125" style="9" customWidth="1"/>
    <col min="1777" max="1777" width="14" style="9" customWidth="1"/>
    <col min="1778" max="1778" width="4.453125" style="9" customWidth="1"/>
    <col min="1779" max="1779" width="4.54296875" style="9" customWidth="1"/>
    <col min="1780" max="1786" width="14" style="9" customWidth="1"/>
    <col min="1787" max="1787" width="13.453125" style="9" customWidth="1"/>
    <col min="1788" max="1788" width="6.453125" style="9" customWidth="1"/>
    <col min="1789" max="1789" width="6.54296875" style="9" customWidth="1"/>
    <col min="1790" max="2030" width="11.453125" style="9"/>
    <col min="2031" max="2031" width="18.453125" style="9" customWidth="1"/>
    <col min="2032" max="2032" width="41.453125" style="9" customWidth="1"/>
    <col min="2033" max="2033" width="14" style="9" customWidth="1"/>
    <col min="2034" max="2034" width="4.453125" style="9" customWidth="1"/>
    <col min="2035" max="2035" width="4.54296875" style="9" customWidth="1"/>
    <col min="2036" max="2042" width="14" style="9" customWidth="1"/>
    <col min="2043" max="2043" width="13.453125" style="9" customWidth="1"/>
    <col min="2044" max="2044" width="6.453125" style="9" customWidth="1"/>
    <col min="2045" max="2045" width="6.54296875" style="9" customWidth="1"/>
    <col min="2046" max="2286" width="11.453125" style="9"/>
    <col min="2287" max="2287" width="18.453125" style="9" customWidth="1"/>
    <col min="2288" max="2288" width="41.453125" style="9" customWidth="1"/>
    <col min="2289" max="2289" width="14" style="9" customWidth="1"/>
    <col min="2290" max="2290" width="4.453125" style="9" customWidth="1"/>
    <col min="2291" max="2291" width="4.54296875" style="9" customWidth="1"/>
    <col min="2292" max="2298" width="14" style="9" customWidth="1"/>
    <col min="2299" max="2299" width="13.453125" style="9" customWidth="1"/>
    <col min="2300" max="2300" width="6.453125" style="9" customWidth="1"/>
    <col min="2301" max="2301" width="6.54296875" style="9" customWidth="1"/>
    <col min="2302" max="2542" width="11.453125" style="9"/>
    <col min="2543" max="2543" width="18.453125" style="9" customWidth="1"/>
    <col min="2544" max="2544" width="41.453125" style="9" customWidth="1"/>
    <col min="2545" max="2545" width="14" style="9" customWidth="1"/>
    <col min="2546" max="2546" width="4.453125" style="9" customWidth="1"/>
    <col min="2547" max="2547" width="4.54296875" style="9" customWidth="1"/>
    <col min="2548" max="2554" width="14" style="9" customWidth="1"/>
    <col min="2555" max="2555" width="13.453125" style="9" customWidth="1"/>
    <col min="2556" max="2556" width="6.453125" style="9" customWidth="1"/>
    <col min="2557" max="2557" width="6.54296875" style="9" customWidth="1"/>
    <col min="2558" max="2798" width="11.453125" style="9"/>
    <col min="2799" max="2799" width="18.453125" style="9" customWidth="1"/>
    <col min="2800" max="2800" width="41.453125" style="9" customWidth="1"/>
    <col min="2801" max="2801" width="14" style="9" customWidth="1"/>
    <col min="2802" max="2802" width="4.453125" style="9" customWidth="1"/>
    <col min="2803" max="2803" width="4.54296875" style="9" customWidth="1"/>
    <col min="2804" max="2810" width="14" style="9" customWidth="1"/>
    <col min="2811" max="2811" width="13.453125" style="9" customWidth="1"/>
    <col min="2812" max="2812" width="6.453125" style="9" customWidth="1"/>
    <col min="2813" max="2813" width="6.54296875" style="9" customWidth="1"/>
    <col min="2814" max="3054" width="11.453125" style="9"/>
    <col min="3055" max="3055" width="18.453125" style="9" customWidth="1"/>
    <col min="3056" max="3056" width="41.453125" style="9" customWidth="1"/>
    <col min="3057" max="3057" width="14" style="9" customWidth="1"/>
    <col min="3058" max="3058" width="4.453125" style="9" customWidth="1"/>
    <col min="3059" max="3059" width="4.54296875" style="9" customWidth="1"/>
    <col min="3060" max="3066" width="14" style="9" customWidth="1"/>
    <col min="3067" max="3067" width="13.453125" style="9" customWidth="1"/>
    <col min="3068" max="3068" width="6.453125" style="9" customWidth="1"/>
    <col min="3069" max="3069" width="6.54296875" style="9" customWidth="1"/>
    <col min="3070" max="3310" width="11.453125" style="9"/>
    <col min="3311" max="3311" width="18.453125" style="9" customWidth="1"/>
    <col min="3312" max="3312" width="41.453125" style="9" customWidth="1"/>
    <col min="3313" max="3313" width="14" style="9" customWidth="1"/>
    <col min="3314" max="3314" width="4.453125" style="9" customWidth="1"/>
    <col min="3315" max="3315" width="4.54296875" style="9" customWidth="1"/>
    <col min="3316" max="3322" width="14" style="9" customWidth="1"/>
    <col min="3323" max="3323" width="13.453125" style="9" customWidth="1"/>
    <col min="3324" max="3324" width="6.453125" style="9" customWidth="1"/>
    <col min="3325" max="3325" width="6.54296875" style="9" customWidth="1"/>
    <col min="3326" max="3566" width="11.453125" style="9"/>
    <col min="3567" max="3567" width="18.453125" style="9" customWidth="1"/>
    <col min="3568" max="3568" width="41.453125" style="9" customWidth="1"/>
    <col min="3569" max="3569" width="14" style="9" customWidth="1"/>
    <col min="3570" max="3570" width="4.453125" style="9" customWidth="1"/>
    <col min="3571" max="3571" width="4.54296875" style="9" customWidth="1"/>
    <col min="3572" max="3578" width="14" style="9" customWidth="1"/>
    <col min="3579" max="3579" width="13.453125" style="9" customWidth="1"/>
    <col min="3580" max="3580" width="6.453125" style="9" customWidth="1"/>
    <col min="3581" max="3581" width="6.54296875" style="9" customWidth="1"/>
    <col min="3582" max="3822" width="11.453125" style="9"/>
    <col min="3823" max="3823" width="18.453125" style="9" customWidth="1"/>
    <col min="3824" max="3824" width="41.453125" style="9" customWidth="1"/>
    <col min="3825" max="3825" width="14" style="9" customWidth="1"/>
    <col min="3826" max="3826" width="4.453125" style="9" customWidth="1"/>
    <col min="3827" max="3827" width="4.54296875" style="9" customWidth="1"/>
    <col min="3828" max="3834" width="14" style="9" customWidth="1"/>
    <col min="3835" max="3835" width="13.453125" style="9" customWidth="1"/>
    <col min="3836" max="3836" width="6.453125" style="9" customWidth="1"/>
    <col min="3837" max="3837" width="6.54296875" style="9" customWidth="1"/>
    <col min="3838" max="4078" width="11.453125" style="9"/>
    <col min="4079" max="4079" width="18.453125" style="9" customWidth="1"/>
    <col min="4080" max="4080" width="41.453125" style="9" customWidth="1"/>
    <col min="4081" max="4081" width="14" style="9" customWidth="1"/>
    <col min="4082" max="4082" width="4.453125" style="9" customWidth="1"/>
    <col min="4083" max="4083" width="4.54296875" style="9" customWidth="1"/>
    <col min="4084" max="4090" width="14" style="9" customWidth="1"/>
    <col min="4091" max="4091" width="13.453125" style="9" customWidth="1"/>
    <col min="4092" max="4092" width="6.453125" style="9" customWidth="1"/>
    <col min="4093" max="4093" width="6.54296875" style="9" customWidth="1"/>
    <col min="4094" max="4334" width="11.453125" style="9"/>
    <col min="4335" max="4335" width="18.453125" style="9" customWidth="1"/>
    <col min="4336" max="4336" width="41.453125" style="9" customWidth="1"/>
    <col min="4337" max="4337" width="14" style="9" customWidth="1"/>
    <col min="4338" max="4338" width="4.453125" style="9" customWidth="1"/>
    <col min="4339" max="4339" width="4.54296875" style="9" customWidth="1"/>
    <col min="4340" max="4346" width="14" style="9" customWidth="1"/>
    <col min="4347" max="4347" width="13.453125" style="9" customWidth="1"/>
    <col min="4348" max="4348" width="6.453125" style="9" customWidth="1"/>
    <col min="4349" max="4349" width="6.54296875" style="9" customWidth="1"/>
    <col min="4350" max="4590" width="11.453125" style="9"/>
    <col min="4591" max="4591" width="18.453125" style="9" customWidth="1"/>
    <col min="4592" max="4592" width="41.453125" style="9" customWidth="1"/>
    <col min="4593" max="4593" width="14" style="9" customWidth="1"/>
    <col min="4594" max="4594" width="4.453125" style="9" customWidth="1"/>
    <col min="4595" max="4595" width="4.54296875" style="9" customWidth="1"/>
    <col min="4596" max="4602" width="14" style="9" customWidth="1"/>
    <col min="4603" max="4603" width="13.453125" style="9" customWidth="1"/>
    <col min="4604" max="4604" width="6.453125" style="9" customWidth="1"/>
    <col min="4605" max="4605" width="6.54296875" style="9" customWidth="1"/>
    <col min="4606" max="4846" width="11.453125" style="9"/>
    <col min="4847" max="4847" width="18.453125" style="9" customWidth="1"/>
    <col min="4848" max="4848" width="41.453125" style="9" customWidth="1"/>
    <col min="4849" max="4849" width="14" style="9" customWidth="1"/>
    <col min="4850" max="4850" width="4.453125" style="9" customWidth="1"/>
    <col min="4851" max="4851" width="4.54296875" style="9" customWidth="1"/>
    <col min="4852" max="4858" width="14" style="9" customWidth="1"/>
    <col min="4859" max="4859" width="13.453125" style="9" customWidth="1"/>
    <col min="4860" max="4860" width="6.453125" style="9" customWidth="1"/>
    <col min="4861" max="4861" width="6.54296875" style="9" customWidth="1"/>
    <col min="4862" max="5102" width="11.453125" style="9"/>
    <col min="5103" max="5103" width="18.453125" style="9" customWidth="1"/>
    <col min="5104" max="5104" width="41.453125" style="9" customWidth="1"/>
    <col min="5105" max="5105" width="14" style="9" customWidth="1"/>
    <col min="5106" max="5106" width="4.453125" style="9" customWidth="1"/>
    <col min="5107" max="5107" width="4.54296875" style="9" customWidth="1"/>
    <col min="5108" max="5114" width="14" style="9" customWidth="1"/>
    <col min="5115" max="5115" width="13.453125" style="9" customWidth="1"/>
    <col min="5116" max="5116" width="6.453125" style="9" customWidth="1"/>
    <col min="5117" max="5117" width="6.54296875" style="9" customWidth="1"/>
    <col min="5118" max="5358" width="11.453125" style="9"/>
    <col min="5359" max="5359" width="18.453125" style="9" customWidth="1"/>
    <col min="5360" max="5360" width="41.453125" style="9" customWidth="1"/>
    <col min="5361" max="5361" width="14" style="9" customWidth="1"/>
    <col min="5362" max="5362" width="4.453125" style="9" customWidth="1"/>
    <col min="5363" max="5363" width="4.54296875" style="9" customWidth="1"/>
    <col min="5364" max="5370" width="14" style="9" customWidth="1"/>
    <col min="5371" max="5371" width="13.453125" style="9" customWidth="1"/>
    <col min="5372" max="5372" width="6.453125" style="9" customWidth="1"/>
    <col min="5373" max="5373" width="6.54296875" style="9" customWidth="1"/>
    <col min="5374" max="5614" width="11.453125" style="9"/>
    <col min="5615" max="5615" width="18.453125" style="9" customWidth="1"/>
    <col min="5616" max="5616" width="41.453125" style="9" customWidth="1"/>
    <col min="5617" max="5617" width="14" style="9" customWidth="1"/>
    <col min="5618" max="5618" width="4.453125" style="9" customWidth="1"/>
    <col min="5619" max="5619" width="4.54296875" style="9" customWidth="1"/>
    <col min="5620" max="5626" width="14" style="9" customWidth="1"/>
    <col min="5627" max="5627" width="13.453125" style="9" customWidth="1"/>
    <col min="5628" max="5628" width="6.453125" style="9" customWidth="1"/>
    <col min="5629" max="5629" width="6.54296875" style="9" customWidth="1"/>
    <col min="5630" max="5870" width="11.453125" style="9"/>
    <col min="5871" max="5871" width="18.453125" style="9" customWidth="1"/>
    <col min="5872" max="5872" width="41.453125" style="9" customWidth="1"/>
    <col min="5873" max="5873" width="14" style="9" customWidth="1"/>
    <col min="5874" max="5874" width="4.453125" style="9" customWidth="1"/>
    <col min="5875" max="5875" width="4.54296875" style="9" customWidth="1"/>
    <col min="5876" max="5882" width="14" style="9" customWidth="1"/>
    <col min="5883" max="5883" width="13.453125" style="9" customWidth="1"/>
    <col min="5884" max="5884" width="6.453125" style="9" customWidth="1"/>
    <col min="5885" max="5885" width="6.54296875" style="9" customWidth="1"/>
    <col min="5886" max="6126" width="11.453125" style="9"/>
    <col min="6127" max="6127" width="18.453125" style="9" customWidth="1"/>
    <col min="6128" max="6128" width="41.453125" style="9" customWidth="1"/>
    <col min="6129" max="6129" width="14" style="9" customWidth="1"/>
    <col min="6130" max="6130" width="4.453125" style="9" customWidth="1"/>
    <col min="6131" max="6131" width="4.54296875" style="9" customWidth="1"/>
    <col min="6132" max="6138" width="14" style="9" customWidth="1"/>
    <col min="6139" max="6139" width="13.453125" style="9" customWidth="1"/>
    <col min="6140" max="6140" width="6.453125" style="9" customWidth="1"/>
    <col min="6141" max="6141" width="6.54296875" style="9" customWidth="1"/>
    <col min="6142" max="6382" width="11.453125" style="9"/>
    <col min="6383" max="6383" width="18.453125" style="9" customWidth="1"/>
    <col min="6384" max="6384" width="41.453125" style="9" customWidth="1"/>
    <col min="6385" max="6385" width="14" style="9" customWidth="1"/>
    <col min="6386" max="6386" width="4.453125" style="9" customWidth="1"/>
    <col min="6387" max="6387" width="4.54296875" style="9" customWidth="1"/>
    <col min="6388" max="6394" width="14" style="9" customWidth="1"/>
    <col min="6395" max="6395" width="13.453125" style="9" customWidth="1"/>
    <col min="6396" max="6396" width="6.453125" style="9" customWidth="1"/>
    <col min="6397" max="6397" width="6.54296875" style="9" customWidth="1"/>
    <col min="6398" max="6638" width="11.453125" style="9"/>
    <col min="6639" max="6639" width="18.453125" style="9" customWidth="1"/>
    <col min="6640" max="6640" width="41.453125" style="9" customWidth="1"/>
    <col min="6641" max="6641" width="14" style="9" customWidth="1"/>
    <col min="6642" max="6642" width="4.453125" style="9" customWidth="1"/>
    <col min="6643" max="6643" width="4.54296875" style="9" customWidth="1"/>
    <col min="6644" max="6650" width="14" style="9" customWidth="1"/>
    <col min="6651" max="6651" width="13.453125" style="9" customWidth="1"/>
    <col min="6652" max="6652" width="6.453125" style="9" customWidth="1"/>
    <col min="6653" max="6653" width="6.54296875" style="9" customWidth="1"/>
    <col min="6654" max="6894" width="11.453125" style="9"/>
    <col min="6895" max="6895" width="18.453125" style="9" customWidth="1"/>
    <col min="6896" max="6896" width="41.453125" style="9" customWidth="1"/>
    <col min="6897" max="6897" width="14" style="9" customWidth="1"/>
    <col min="6898" max="6898" width="4.453125" style="9" customWidth="1"/>
    <col min="6899" max="6899" width="4.54296875" style="9" customWidth="1"/>
    <col min="6900" max="6906" width="14" style="9" customWidth="1"/>
    <col min="6907" max="6907" width="13.453125" style="9" customWidth="1"/>
    <col min="6908" max="6908" width="6.453125" style="9" customWidth="1"/>
    <col min="6909" max="6909" width="6.54296875" style="9" customWidth="1"/>
    <col min="6910" max="7150" width="11.453125" style="9"/>
    <col min="7151" max="7151" width="18.453125" style="9" customWidth="1"/>
    <col min="7152" max="7152" width="41.453125" style="9" customWidth="1"/>
    <col min="7153" max="7153" width="14" style="9" customWidth="1"/>
    <col min="7154" max="7154" width="4.453125" style="9" customWidth="1"/>
    <col min="7155" max="7155" width="4.54296875" style="9" customWidth="1"/>
    <col min="7156" max="7162" width="14" style="9" customWidth="1"/>
    <col min="7163" max="7163" width="13.453125" style="9" customWidth="1"/>
    <col min="7164" max="7164" width="6.453125" style="9" customWidth="1"/>
    <col min="7165" max="7165" width="6.54296875" style="9" customWidth="1"/>
    <col min="7166" max="7406" width="11.453125" style="9"/>
    <col min="7407" max="7407" width="18.453125" style="9" customWidth="1"/>
    <col min="7408" max="7408" width="41.453125" style="9" customWidth="1"/>
    <col min="7409" max="7409" width="14" style="9" customWidth="1"/>
    <col min="7410" max="7410" width="4.453125" style="9" customWidth="1"/>
    <col min="7411" max="7411" width="4.54296875" style="9" customWidth="1"/>
    <col min="7412" max="7418" width="14" style="9" customWidth="1"/>
    <col min="7419" max="7419" width="13.453125" style="9" customWidth="1"/>
    <col min="7420" max="7420" width="6.453125" style="9" customWidth="1"/>
    <col min="7421" max="7421" width="6.54296875" style="9" customWidth="1"/>
    <col min="7422" max="7662" width="11.453125" style="9"/>
    <col min="7663" max="7663" width="18.453125" style="9" customWidth="1"/>
    <col min="7664" max="7664" width="41.453125" style="9" customWidth="1"/>
    <col min="7665" max="7665" width="14" style="9" customWidth="1"/>
    <col min="7666" max="7666" width="4.453125" style="9" customWidth="1"/>
    <col min="7667" max="7667" width="4.54296875" style="9" customWidth="1"/>
    <col min="7668" max="7674" width="14" style="9" customWidth="1"/>
    <col min="7675" max="7675" width="13.453125" style="9" customWidth="1"/>
    <col min="7676" max="7676" width="6.453125" style="9" customWidth="1"/>
    <col min="7677" max="7677" width="6.54296875" style="9" customWidth="1"/>
    <col min="7678" max="7918" width="11.453125" style="9"/>
    <col min="7919" max="7919" width="18.453125" style="9" customWidth="1"/>
    <col min="7920" max="7920" width="41.453125" style="9" customWidth="1"/>
    <col min="7921" max="7921" width="14" style="9" customWidth="1"/>
    <col min="7922" max="7922" width="4.453125" style="9" customWidth="1"/>
    <col min="7923" max="7923" width="4.54296875" style="9" customWidth="1"/>
    <col min="7924" max="7930" width="14" style="9" customWidth="1"/>
    <col min="7931" max="7931" width="13.453125" style="9" customWidth="1"/>
    <col min="7932" max="7932" width="6.453125" style="9" customWidth="1"/>
    <col min="7933" max="7933" width="6.54296875" style="9" customWidth="1"/>
    <col min="7934" max="8174" width="11.453125" style="9"/>
    <col min="8175" max="8175" width="18.453125" style="9" customWidth="1"/>
    <col min="8176" max="8176" width="41.453125" style="9" customWidth="1"/>
    <col min="8177" max="8177" width="14" style="9" customWidth="1"/>
    <col min="8178" max="8178" width="4.453125" style="9" customWidth="1"/>
    <col min="8179" max="8179" width="4.54296875" style="9" customWidth="1"/>
    <col min="8180" max="8186" width="14" style="9" customWidth="1"/>
    <col min="8187" max="8187" width="13.453125" style="9" customWidth="1"/>
    <col min="8188" max="8188" width="6.453125" style="9" customWidth="1"/>
    <col min="8189" max="8189" width="6.54296875" style="9" customWidth="1"/>
    <col min="8190" max="8430" width="11.453125" style="9"/>
    <col min="8431" max="8431" width="18.453125" style="9" customWidth="1"/>
    <col min="8432" max="8432" width="41.453125" style="9" customWidth="1"/>
    <col min="8433" max="8433" width="14" style="9" customWidth="1"/>
    <col min="8434" max="8434" width="4.453125" style="9" customWidth="1"/>
    <col min="8435" max="8435" width="4.54296875" style="9" customWidth="1"/>
    <col min="8436" max="8442" width="14" style="9" customWidth="1"/>
    <col min="8443" max="8443" width="13.453125" style="9" customWidth="1"/>
    <col min="8444" max="8444" width="6.453125" style="9" customWidth="1"/>
    <col min="8445" max="8445" width="6.54296875" style="9" customWidth="1"/>
    <col min="8446" max="8686" width="11.453125" style="9"/>
    <col min="8687" max="8687" width="18.453125" style="9" customWidth="1"/>
    <col min="8688" max="8688" width="41.453125" style="9" customWidth="1"/>
    <col min="8689" max="8689" width="14" style="9" customWidth="1"/>
    <col min="8690" max="8690" width="4.453125" style="9" customWidth="1"/>
    <col min="8691" max="8691" width="4.54296875" style="9" customWidth="1"/>
    <col min="8692" max="8698" width="14" style="9" customWidth="1"/>
    <col min="8699" max="8699" width="13.453125" style="9" customWidth="1"/>
    <col min="8700" max="8700" width="6.453125" style="9" customWidth="1"/>
    <col min="8701" max="8701" width="6.54296875" style="9" customWidth="1"/>
    <col min="8702" max="8942" width="11.453125" style="9"/>
    <col min="8943" max="8943" width="18.453125" style="9" customWidth="1"/>
    <col min="8944" max="8944" width="41.453125" style="9" customWidth="1"/>
    <col min="8945" max="8945" width="14" style="9" customWidth="1"/>
    <col min="8946" max="8946" width="4.453125" style="9" customWidth="1"/>
    <col min="8947" max="8947" width="4.54296875" style="9" customWidth="1"/>
    <col min="8948" max="8954" width="14" style="9" customWidth="1"/>
    <col min="8955" max="8955" width="13.453125" style="9" customWidth="1"/>
    <col min="8956" max="8956" width="6.453125" style="9" customWidth="1"/>
    <col min="8957" max="8957" width="6.54296875" style="9" customWidth="1"/>
    <col min="8958" max="9198" width="11.453125" style="9"/>
    <col min="9199" max="9199" width="18.453125" style="9" customWidth="1"/>
    <col min="9200" max="9200" width="41.453125" style="9" customWidth="1"/>
    <col min="9201" max="9201" width="14" style="9" customWidth="1"/>
    <col min="9202" max="9202" width="4.453125" style="9" customWidth="1"/>
    <col min="9203" max="9203" width="4.54296875" style="9" customWidth="1"/>
    <col min="9204" max="9210" width="14" style="9" customWidth="1"/>
    <col min="9211" max="9211" width="13.453125" style="9" customWidth="1"/>
    <col min="9212" max="9212" width="6.453125" style="9" customWidth="1"/>
    <col min="9213" max="9213" width="6.54296875" style="9" customWidth="1"/>
    <col min="9214" max="9454" width="11.453125" style="9"/>
    <col min="9455" max="9455" width="18.453125" style="9" customWidth="1"/>
    <col min="9456" max="9456" width="41.453125" style="9" customWidth="1"/>
    <col min="9457" max="9457" width="14" style="9" customWidth="1"/>
    <col min="9458" max="9458" width="4.453125" style="9" customWidth="1"/>
    <col min="9459" max="9459" width="4.54296875" style="9" customWidth="1"/>
    <col min="9460" max="9466" width="14" style="9" customWidth="1"/>
    <col min="9467" max="9467" width="13.453125" style="9" customWidth="1"/>
    <col min="9468" max="9468" width="6.453125" style="9" customWidth="1"/>
    <col min="9469" max="9469" width="6.54296875" style="9" customWidth="1"/>
    <col min="9470" max="9710" width="11.453125" style="9"/>
    <col min="9711" max="9711" width="18.453125" style="9" customWidth="1"/>
    <col min="9712" max="9712" width="41.453125" style="9" customWidth="1"/>
    <col min="9713" max="9713" width="14" style="9" customWidth="1"/>
    <col min="9714" max="9714" width="4.453125" style="9" customWidth="1"/>
    <col min="9715" max="9715" width="4.54296875" style="9" customWidth="1"/>
    <col min="9716" max="9722" width="14" style="9" customWidth="1"/>
    <col min="9723" max="9723" width="13.453125" style="9" customWidth="1"/>
    <col min="9724" max="9724" width="6.453125" style="9" customWidth="1"/>
    <col min="9725" max="9725" width="6.54296875" style="9" customWidth="1"/>
    <col min="9726" max="9966" width="11.453125" style="9"/>
    <col min="9967" max="9967" width="18.453125" style="9" customWidth="1"/>
    <col min="9968" max="9968" width="41.453125" style="9" customWidth="1"/>
    <col min="9969" max="9969" width="14" style="9" customWidth="1"/>
    <col min="9970" max="9970" width="4.453125" style="9" customWidth="1"/>
    <col min="9971" max="9971" width="4.54296875" style="9" customWidth="1"/>
    <col min="9972" max="9978" width="14" style="9" customWidth="1"/>
    <col min="9979" max="9979" width="13.453125" style="9" customWidth="1"/>
    <col min="9980" max="9980" width="6.453125" style="9" customWidth="1"/>
    <col min="9981" max="9981" width="6.54296875" style="9" customWidth="1"/>
    <col min="9982" max="10222" width="11.453125" style="9"/>
    <col min="10223" max="10223" width="18.453125" style="9" customWidth="1"/>
    <col min="10224" max="10224" width="41.453125" style="9" customWidth="1"/>
    <col min="10225" max="10225" width="14" style="9" customWidth="1"/>
    <col min="10226" max="10226" width="4.453125" style="9" customWidth="1"/>
    <col min="10227" max="10227" width="4.54296875" style="9" customWidth="1"/>
    <col min="10228" max="10234" width="14" style="9" customWidth="1"/>
    <col min="10235" max="10235" width="13.453125" style="9" customWidth="1"/>
    <col min="10236" max="10236" width="6.453125" style="9" customWidth="1"/>
    <col min="10237" max="10237" width="6.54296875" style="9" customWidth="1"/>
    <col min="10238" max="10478" width="11.453125" style="9"/>
    <col min="10479" max="10479" width="18.453125" style="9" customWidth="1"/>
    <col min="10480" max="10480" width="41.453125" style="9" customWidth="1"/>
    <col min="10481" max="10481" width="14" style="9" customWidth="1"/>
    <col min="10482" max="10482" width="4.453125" style="9" customWidth="1"/>
    <col min="10483" max="10483" width="4.54296875" style="9" customWidth="1"/>
    <col min="10484" max="10490" width="14" style="9" customWidth="1"/>
    <col min="10491" max="10491" width="13.453125" style="9" customWidth="1"/>
    <col min="10492" max="10492" width="6.453125" style="9" customWidth="1"/>
    <col min="10493" max="10493" width="6.54296875" style="9" customWidth="1"/>
    <col min="10494" max="10734" width="11.453125" style="9"/>
    <col min="10735" max="10735" width="18.453125" style="9" customWidth="1"/>
    <col min="10736" max="10736" width="41.453125" style="9" customWidth="1"/>
    <col min="10737" max="10737" width="14" style="9" customWidth="1"/>
    <col min="10738" max="10738" width="4.453125" style="9" customWidth="1"/>
    <col min="10739" max="10739" width="4.54296875" style="9" customWidth="1"/>
    <col min="10740" max="10746" width="14" style="9" customWidth="1"/>
    <col min="10747" max="10747" width="13.453125" style="9" customWidth="1"/>
    <col min="10748" max="10748" width="6.453125" style="9" customWidth="1"/>
    <col min="10749" max="10749" width="6.54296875" style="9" customWidth="1"/>
    <col min="10750" max="10990" width="11.453125" style="9"/>
    <col min="10991" max="10991" width="18.453125" style="9" customWidth="1"/>
    <col min="10992" max="10992" width="41.453125" style="9" customWidth="1"/>
    <col min="10993" max="10993" width="14" style="9" customWidth="1"/>
    <col min="10994" max="10994" width="4.453125" style="9" customWidth="1"/>
    <col min="10995" max="10995" width="4.54296875" style="9" customWidth="1"/>
    <col min="10996" max="11002" width="14" style="9" customWidth="1"/>
    <col min="11003" max="11003" width="13.453125" style="9" customWidth="1"/>
    <col min="11004" max="11004" width="6.453125" style="9" customWidth="1"/>
    <col min="11005" max="11005" width="6.54296875" style="9" customWidth="1"/>
    <col min="11006" max="11246" width="11.453125" style="9"/>
    <col min="11247" max="11247" width="18.453125" style="9" customWidth="1"/>
    <col min="11248" max="11248" width="41.453125" style="9" customWidth="1"/>
    <col min="11249" max="11249" width="14" style="9" customWidth="1"/>
    <col min="11250" max="11250" width="4.453125" style="9" customWidth="1"/>
    <col min="11251" max="11251" width="4.54296875" style="9" customWidth="1"/>
    <col min="11252" max="11258" width="14" style="9" customWidth="1"/>
    <col min="11259" max="11259" width="13.453125" style="9" customWidth="1"/>
    <col min="11260" max="11260" width="6.453125" style="9" customWidth="1"/>
    <col min="11261" max="11261" width="6.54296875" style="9" customWidth="1"/>
    <col min="11262" max="11502" width="11.453125" style="9"/>
    <col min="11503" max="11503" width="18.453125" style="9" customWidth="1"/>
    <col min="11504" max="11504" width="41.453125" style="9" customWidth="1"/>
    <col min="11505" max="11505" width="14" style="9" customWidth="1"/>
    <col min="11506" max="11506" width="4.453125" style="9" customWidth="1"/>
    <col min="11507" max="11507" width="4.54296875" style="9" customWidth="1"/>
    <col min="11508" max="11514" width="14" style="9" customWidth="1"/>
    <col min="11515" max="11515" width="13.453125" style="9" customWidth="1"/>
    <col min="11516" max="11516" width="6.453125" style="9" customWidth="1"/>
    <col min="11517" max="11517" width="6.54296875" style="9" customWidth="1"/>
    <col min="11518" max="11758" width="11.453125" style="9"/>
    <col min="11759" max="11759" width="18.453125" style="9" customWidth="1"/>
    <col min="11760" max="11760" width="41.453125" style="9" customWidth="1"/>
    <col min="11761" max="11761" width="14" style="9" customWidth="1"/>
    <col min="11762" max="11762" width="4.453125" style="9" customWidth="1"/>
    <col min="11763" max="11763" width="4.54296875" style="9" customWidth="1"/>
    <col min="11764" max="11770" width="14" style="9" customWidth="1"/>
    <col min="11771" max="11771" width="13.453125" style="9" customWidth="1"/>
    <col min="11772" max="11772" width="6.453125" style="9" customWidth="1"/>
    <col min="11773" max="11773" width="6.54296875" style="9" customWidth="1"/>
    <col min="11774" max="12014" width="11.453125" style="9"/>
    <col min="12015" max="12015" width="18.453125" style="9" customWidth="1"/>
    <col min="12016" max="12016" width="41.453125" style="9" customWidth="1"/>
    <col min="12017" max="12017" width="14" style="9" customWidth="1"/>
    <col min="12018" max="12018" width="4.453125" style="9" customWidth="1"/>
    <col min="12019" max="12019" width="4.54296875" style="9" customWidth="1"/>
    <col min="12020" max="12026" width="14" style="9" customWidth="1"/>
    <col min="12027" max="12027" width="13.453125" style="9" customWidth="1"/>
    <col min="12028" max="12028" width="6.453125" style="9" customWidth="1"/>
    <col min="12029" max="12029" width="6.54296875" style="9" customWidth="1"/>
    <col min="12030" max="12270" width="11.453125" style="9"/>
    <col min="12271" max="12271" width="18.453125" style="9" customWidth="1"/>
    <col min="12272" max="12272" width="41.453125" style="9" customWidth="1"/>
    <col min="12273" max="12273" width="14" style="9" customWidth="1"/>
    <col min="12274" max="12274" width="4.453125" style="9" customWidth="1"/>
    <col min="12275" max="12275" width="4.54296875" style="9" customWidth="1"/>
    <col min="12276" max="12282" width="14" style="9" customWidth="1"/>
    <col min="12283" max="12283" width="13.453125" style="9" customWidth="1"/>
    <col min="12284" max="12284" width="6.453125" style="9" customWidth="1"/>
    <col min="12285" max="12285" width="6.54296875" style="9" customWidth="1"/>
    <col min="12286" max="12526" width="11.453125" style="9"/>
    <col min="12527" max="12527" width="18.453125" style="9" customWidth="1"/>
    <col min="12528" max="12528" width="41.453125" style="9" customWidth="1"/>
    <col min="12529" max="12529" width="14" style="9" customWidth="1"/>
    <col min="12530" max="12530" width="4.453125" style="9" customWidth="1"/>
    <col min="12531" max="12531" width="4.54296875" style="9" customWidth="1"/>
    <col min="12532" max="12538" width="14" style="9" customWidth="1"/>
    <col min="12539" max="12539" width="13.453125" style="9" customWidth="1"/>
    <col min="12540" max="12540" width="6.453125" style="9" customWidth="1"/>
    <col min="12541" max="12541" width="6.54296875" style="9" customWidth="1"/>
    <col min="12542" max="12782" width="11.453125" style="9"/>
    <col min="12783" max="12783" width="18.453125" style="9" customWidth="1"/>
    <col min="12784" max="12784" width="41.453125" style="9" customWidth="1"/>
    <col min="12785" max="12785" width="14" style="9" customWidth="1"/>
    <col min="12786" max="12786" width="4.453125" style="9" customWidth="1"/>
    <col min="12787" max="12787" width="4.54296875" style="9" customWidth="1"/>
    <col min="12788" max="12794" width="14" style="9" customWidth="1"/>
    <col min="12795" max="12795" width="13.453125" style="9" customWidth="1"/>
    <col min="12796" max="12796" width="6.453125" style="9" customWidth="1"/>
    <col min="12797" max="12797" width="6.54296875" style="9" customWidth="1"/>
    <col min="12798" max="13038" width="11.453125" style="9"/>
    <col min="13039" max="13039" width="18.453125" style="9" customWidth="1"/>
    <col min="13040" max="13040" width="41.453125" style="9" customWidth="1"/>
    <col min="13041" max="13041" width="14" style="9" customWidth="1"/>
    <col min="13042" max="13042" width="4.453125" style="9" customWidth="1"/>
    <col min="13043" max="13043" width="4.54296875" style="9" customWidth="1"/>
    <col min="13044" max="13050" width="14" style="9" customWidth="1"/>
    <col min="13051" max="13051" width="13.453125" style="9" customWidth="1"/>
    <col min="13052" max="13052" width="6.453125" style="9" customWidth="1"/>
    <col min="13053" max="13053" width="6.54296875" style="9" customWidth="1"/>
    <col min="13054" max="13294" width="11.453125" style="9"/>
    <col min="13295" max="13295" width="18.453125" style="9" customWidth="1"/>
    <col min="13296" max="13296" width="41.453125" style="9" customWidth="1"/>
    <col min="13297" max="13297" width="14" style="9" customWidth="1"/>
    <col min="13298" max="13298" width="4.453125" style="9" customWidth="1"/>
    <col min="13299" max="13299" width="4.54296875" style="9" customWidth="1"/>
    <col min="13300" max="13306" width="14" style="9" customWidth="1"/>
    <col min="13307" max="13307" width="13.453125" style="9" customWidth="1"/>
    <col min="13308" max="13308" width="6.453125" style="9" customWidth="1"/>
    <col min="13309" max="13309" width="6.54296875" style="9" customWidth="1"/>
    <col min="13310" max="13550" width="11.453125" style="9"/>
    <col min="13551" max="13551" width="18.453125" style="9" customWidth="1"/>
    <col min="13552" max="13552" width="41.453125" style="9" customWidth="1"/>
    <col min="13553" max="13553" width="14" style="9" customWidth="1"/>
    <col min="13554" max="13554" width="4.453125" style="9" customWidth="1"/>
    <col min="13555" max="13555" width="4.54296875" style="9" customWidth="1"/>
    <col min="13556" max="13562" width="14" style="9" customWidth="1"/>
    <col min="13563" max="13563" width="13.453125" style="9" customWidth="1"/>
    <col min="13564" max="13564" width="6.453125" style="9" customWidth="1"/>
    <col min="13565" max="13565" width="6.54296875" style="9" customWidth="1"/>
    <col min="13566" max="13806" width="11.453125" style="9"/>
    <col min="13807" max="13807" width="18.453125" style="9" customWidth="1"/>
    <col min="13808" max="13808" width="41.453125" style="9" customWidth="1"/>
    <col min="13809" max="13809" width="14" style="9" customWidth="1"/>
    <col min="13810" max="13810" width="4.453125" style="9" customWidth="1"/>
    <col min="13811" max="13811" width="4.54296875" style="9" customWidth="1"/>
    <col min="13812" max="13818" width="14" style="9" customWidth="1"/>
    <col min="13819" max="13819" width="13.453125" style="9" customWidth="1"/>
    <col min="13820" max="13820" width="6.453125" style="9" customWidth="1"/>
    <col min="13821" max="13821" width="6.54296875" style="9" customWidth="1"/>
    <col min="13822" max="14062" width="11.453125" style="9"/>
    <col min="14063" max="14063" width="18.453125" style="9" customWidth="1"/>
    <col min="14064" max="14064" width="41.453125" style="9" customWidth="1"/>
    <col min="14065" max="14065" width="14" style="9" customWidth="1"/>
    <col min="14066" max="14066" width="4.453125" style="9" customWidth="1"/>
    <col min="14067" max="14067" width="4.54296875" style="9" customWidth="1"/>
    <col min="14068" max="14074" width="14" style="9" customWidth="1"/>
    <col min="14075" max="14075" width="13.453125" style="9" customWidth="1"/>
    <col min="14076" max="14076" width="6.453125" style="9" customWidth="1"/>
    <col min="14077" max="14077" width="6.54296875" style="9" customWidth="1"/>
    <col min="14078" max="14318" width="11.453125" style="9"/>
    <col min="14319" max="14319" width="18.453125" style="9" customWidth="1"/>
    <col min="14320" max="14320" width="41.453125" style="9" customWidth="1"/>
    <col min="14321" max="14321" width="14" style="9" customWidth="1"/>
    <col min="14322" max="14322" width="4.453125" style="9" customWidth="1"/>
    <col min="14323" max="14323" width="4.54296875" style="9" customWidth="1"/>
    <col min="14324" max="14330" width="14" style="9" customWidth="1"/>
    <col min="14331" max="14331" width="13.453125" style="9" customWidth="1"/>
    <col min="14332" max="14332" width="6.453125" style="9" customWidth="1"/>
    <col min="14333" max="14333" width="6.54296875" style="9" customWidth="1"/>
    <col min="14334" max="14574" width="11.453125" style="9"/>
    <col min="14575" max="14575" width="18.453125" style="9" customWidth="1"/>
    <col min="14576" max="14576" width="41.453125" style="9" customWidth="1"/>
    <col min="14577" max="14577" width="14" style="9" customWidth="1"/>
    <col min="14578" max="14578" width="4.453125" style="9" customWidth="1"/>
    <col min="14579" max="14579" width="4.54296875" style="9" customWidth="1"/>
    <col min="14580" max="14586" width="14" style="9" customWidth="1"/>
    <col min="14587" max="14587" width="13.453125" style="9" customWidth="1"/>
    <col min="14588" max="14588" width="6.453125" style="9" customWidth="1"/>
    <col min="14589" max="14589" width="6.54296875" style="9" customWidth="1"/>
    <col min="14590" max="14830" width="11.453125" style="9"/>
    <col min="14831" max="14831" width="18.453125" style="9" customWidth="1"/>
    <col min="14832" max="14832" width="41.453125" style="9" customWidth="1"/>
    <col min="14833" max="14833" width="14" style="9" customWidth="1"/>
    <col min="14834" max="14834" width="4.453125" style="9" customWidth="1"/>
    <col min="14835" max="14835" width="4.54296875" style="9" customWidth="1"/>
    <col min="14836" max="14842" width="14" style="9" customWidth="1"/>
    <col min="14843" max="14843" width="13.453125" style="9" customWidth="1"/>
    <col min="14844" max="14844" width="6.453125" style="9" customWidth="1"/>
    <col min="14845" max="14845" width="6.54296875" style="9" customWidth="1"/>
    <col min="14846" max="15086" width="11.453125" style="9"/>
    <col min="15087" max="15087" width="18.453125" style="9" customWidth="1"/>
    <col min="15088" max="15088" width="41.453125" style="9" customWidth="1"/>
    <col min="15089" max="15089" width="14" style="9" customWidth="1"/>
    <col min="15090" max="15090" width="4.453125" style="9" customWidth="1"/>
    <col min="15091" max="15091" width="4.54296875" style="9" customWidth="1"/>
    <col min="15092" max="15098" width="14" style="9" customWidth="1"/>
    <col min="15099" max="15099" width="13.453125" style="9" customWidth="1"/>
    <col min="15100" max="15100" width="6.453125" style="9" customWidth="1"/>
    <col min="15101" max="15101" width="6.54296875" style="9" customWidth="1"/>
    <col min="15102" max="15342" width="11.453125" style="9"/>
    <col min="15343" max="15343" width="18.453125" style="9" customWidth="1"/>
    <col min="15344" max="15344" width="41.453125" style="9" customWidth="1"/>
    <col min="15345" max="15345" width="14" style="9" customWidth="1"/>
    <col min="15346" max="15346" width="4.453125" style="9" customWidth="1"/>
    <col min="15347" max="15347" width="4.54296875" style="9" customWidth="1"/>
    <col min="15348" max="15354" width="14" style="9" customWidth="1"/>
    <col min="15355" max="15355" width="13.453125" style="9" customWidth="1"/>
    <col min="15356" max="15356" width="6.453125" style="9" customWidth="1"/>
    <col min="15357" max="15357" width="6.54296875" style="9" customWidth="1"/>
    <col min="15358" max="15598" width="11.453125" style="9"/>
    <col min="15599" max="15599" width="18.453125" style="9" customWidth="1"/>
    <col min="15600" max="15600" width="41.453125" style="9" customWidth="1"/>
    <col min="15601" max="15601" width="14" style="9" customWidth="1"/>
    <col min="15602" max="15602" width="4.453125" style="9" customWidth="1"/>
    <col min="15603" max="15603" width="4.54296875" style="9" customWidth="1"/>
    <col min="15604" max="15610" width="14" style="9" customWidth="1"/>
    <col min="15611" max="15611" width="13.453125" style="9" customWidth="1"/>
    <col min="15612" max="15612" width="6.453125" style="9" customWidth="1"/>
    <col min="15613" max="15613" width="6.54296875" style="9" customWidth="1"/>
    <col min="15614" max="15854" width="11.453125" style="9"/>
    <col min="15855" max="15855" width="18.453125" style="9" customWidth="1"/>
    <col min="15856" max="15856" width="41.453125" style="9" customWidth="1"/>
    <col min="15857" max="15857" width="14" style="9" customWidth="1"/>
    <col min="15858" max="15858" width="4.453125" style="9" customWidth="1"/>
    <col min="15859" max="15859" width="4.54296875" style="9" customWidth="1"/>
    <col min="15860" max="15866" width="14" style="9" customWidth="1"/>
    <col min="15867" max="15867" width="13.453125" style="9" customWidth="1"/>
    <col min="15868" max="15868" width="6.453125" style="9" customWidth="1"/>
    <col min="15869" max="15869" width="6.54296875" style="9" customWidth="1"/>
    <col min="15870" max="16110" width="11.453125" style="9"/>
    <col min="16111" max="16111" width="18.453125" style="9" customWidth="1"/>
    <col min="16112" max="16112" width="41.453125" style="9" customWidth="1"/>
    <col min="16113" max="16113" width="14" style="9" customWidth="1"/>
    <col min="16114" max="16114" width="4.453125" style="9" customWidth="1"/>
    <col min="16115" max="16115" width="4.54296875" style="9" customWidth="1"/>
    <col min="16116" max="16122" width="14" style="9" customWidth="1"/>
    <col min="16123" max="16123" width="13.453125" style="9" customWidth="1"/>
    <col min="16124" max="16124" width="6.453125" style="9" customWidth="1"/>
    <col min="16125" max="16125" width="6.54296875" style="9" customWidth="1"/>
    <col min="16126" max="16384" width="11.453125" style="9"/>
  </cols>
  <sheetData>
    <row r="1" spans="1:8" x14ac:dyDescent="0.3">
      <c r="A1" s="101"/>
      <c r="B1" s="101"/>
      <c r="C1" s="101"/>
      <c r="D1" s="101"/>
      <c r="E1" s="101"/>
      <c r="F1" s="101"/>
      <c r="G1" s="101"/>
    </row>
    <row r="2" spans="1:8" x14ac:dyDescent="0.3">
      <c r="A2" s="101" t="s">
        <v>0</v>
      </c>
      <c r="B2" s="101"/>
      <c r="C2" s="101"/>
      <c r="D2" s="101"/>
      <c r="E2" s="101"/>
      <c r="F2" s="101"/>
      <c r="G2" s="101"/>
    </row>
    <row r="3" spans="1:8" x14ac:dyDescent="0.3">
      <c r="A3" s="101" t="s">
        <v>127</v>
      </c>
      <c r="B3" s="101"/>
      <c r="C3" s="101"/>
      <c r="D3" s="101"/>
      <c r="E3" s="101"/>
      <c r="F3" s="101"/>
      <c r="G3" s="101"/>
    </row>
    <row r="4" spans="1:8" ht="10.5" customHeight="1" x14ac:dyDescent="0.3">
      <c r="A4" s="101"/>
      <c r="B4" s="101"/>
      <c r="C4" s="101"/>
      <c r="D4" s="101"/>
      <c r="E4" s="101"/>
      <c r="F4" s="101"/>
      <c r="G4" s="101"/>
    </row>
    <row r="5" spans="1:8" x14ac:dyDescent="0.3">
      <c r="B5" s="13"/>
      <c r="C5" s="24"/>
      <c r="D5" s="24"/>
      <c r="E5" s="24"/>
      <c r="F5" s="24"/>
      <c r="G5" s="24"/>
    </row>
    <row r="6" spans="1:8" x14ac:dyDescent="0.3">
      <c r="B6" s="13"/>
      <c r="C6" s="24"/>
      <c r="D6" s="24"/>
      <c r="E6" s="24"/>
      <c r="F6" s="24"/>
      <c r="G6" s="24"/>
    </row>
    <row r="7" spans="1:8" x14ac:dyDescent="0.3">
      <c r="B7" s="13"/>
      <c r="C7" s="24"/>
      <c r="D7" s="24"/>
      <c r="E7" s="24"/>
      <c r="F7" s="24"/>
      <c r="G7" s="24"/>
    </row>
    <row r="8" spans="1:8" x14ac:dyDescent="0.3">
      <c r="B8" s="13"/>
      <c r="C8" s="24"/>
      <c r="D8" s="24"/>
      <c r="E8" s="24"/>
      <c r="F8" s="24"/>
      <c r="G8" s="24"/>
    </row>
    <row r="9" spans="1:8" x14ac:dyDescent="0.3">
      <c r="B9" s="13"/>
      <c r="C9" s="24"/>
      <c r="D9" s="24"/>
      <c r="E9" s="24"/>
      <c r="F9" s="24"/>
      <c r="G9" s="24"/>
    </row>
    <row r="10" spans="1:8" x14ac:dyDescent="0.3">
      <c r="B10" s="13"/>
      <c r="C10" s="24"/>
      <c r="D10" s="24"/>
      <c r="E10" s="24"/>
      <c r="F10" s="24"/>
      <c r="G10" s="24"/>
    </row>
    <row r="11" spans="1:8" x14ac:dyDescent="0.3">
      <c r="B11" s="13"/>
      <c r="C11" s="24"/>
      <c r="D11" s="24"/>
      <c r="E11" s="24"/>
      <c r="F11" s="24"/>
      <c r="G11" s="24"/>
    </row>
    <row r="12" spans="1:8" x14ac:dyDescent="0.3">
      <c r="B12" s="13"/>
      <c r="C12" s="24"/>
      <c r="D12" s="24"/>
      <c r="E12" s="24"/>
      <c r="F12" s="24"/>
      <c r="G12" s="24"/>
    </row>
    <row r="13" spans="1:8" x14ac:dyDescent="0.3">
      <c r="B13" s="13"/>
      <c r="C13" s="24"/>
      <c r="D13" s="24"/>
      <c r="E13" s="24"/>
      <c r="F13" s="24"/>
      <c r="G13" s="24"/>
    </row>
    <row r="14" spans="1:8" x14ac:dyDescent="0.3">
      <c r="B14" s="13"/>
      <c r="C14" s="24"/>
      <c r="D14" s="24"/>
      <c r="E14" s="24"/>
      <c r="F14" s="24"/>
      <c r="G14" s="24"/>
    </row>
    <row r="15" spans="1:8" ht="28" x14ac:dyDescent="0.3">
      <c r="A15" s="75" t="s">
        <v>128</v>
      </c>
      <c r="B15" s="76" t="s">
        <v>3</v>
      </c>
      <c r="C15" s="76" t="s">
        <v>129</v>
      </c>
      <c r="D15" s="31" t="s">
        <v>5</v>
      </c>
      <c r="E15" s="75" t="s">
        <v>130</v>
      </c>
      <c r="F15" s="75" t="s">
        <v>131</v>
      </c>
      <c r="G15" s="76" t="s">
        <v>132</v>
      </c>
      <c r="H15" s="76" t="s">
        <v>133</v>
      </c>
    </row>
    <row r="16" spans="1:8" x14ac:dyDescent="0.3">
      <c r="A16" s="77"/>
      <c r="B16" s="78"/>
      <c r="C16" s="35">
        <f>+C17+C19+C30</f>
        <v>75267972280.5</v>
      </c>
      <c r="D16" s="35">
        <f>+D17+D19+D28+D30</f>
        <v>64063811675.367004</v>
      </c>
      <c r="E16" s="35">
        <f>+E17+E19+E30</f>
        <v>0</v>
      </c>
      <c r="F16" s="35">
        <f>+F17+F19+F30+F28</f>
        <v>139331783955.867</v>
      </c>
      <c r="G16" s="36">
        <f>+G17+G19+G28+G30</f>
        <v>90361426012.536011</v>
      </c>
      <c r="H16" s="79">
        <f>+G16/F16</f>
        <v>0.64853419260861378</v>
      </c>
    </row>
    <row r="17" spans="1:10" x14ac:dyDescent="0.3">
      <c r="A17" s="32"/>
      <c r="B17" s="37" t="s">
        <v>134</v>
      </c>
      <c r="C17" s="34">
        <f>SUM(C18)</f>
        <v>4420000000</v>
      </c>
      <c r="D17" s="34">
        <f t="shared" ref="D17:F17" si="0">SUM(D18)</f>
        <v>4703920140</v>
      </c>
      <c r="E17" s="34">
        <f t="shared" si="0"/>
        <v>0</v>
      </c>
      <c r="F17" s="34">
        <f t="shared" si="0"/>
        <v>9123920140</v>
      </c>
      <c r="G17" s="38">
        <f>SUM(G18)</f>
        <v>9123920140</v>
      </c>
      <c r="H17" s="25">
        <f>+G17/F17</f>
        <v>1</v>
      </c>
    </row>
    <row r="18" spans="1:10" x14ac:dyDescent="0.3">
      <c r="A18" s="39" t="s">
        <v>135</v>
      </c>
      <c r="B18" s="40" t="s">
        <v>136</v>
      </c>
      <c r="C18" s="41">
        <v>4420000000</v>
      </c>
      <c r="D18" s="41">
        <f>+_xlfn.XLOOKUP(A18,'TD Ingresos'!$A$2:$A$16,'TD Ingresos'!$C$2:$C$16)</f>
        <v>4703920140</v>
      </c>
      <c r="E18" s="41">
        <f>+_xlfn.XLOOKUP(A18,'TD Ingresos'!$A$2:$A$16,'TD Ingresos'!$D$2:$D$16)</f>
        <v>0</v>
      </c>
      <c r="F18" s="41">
        <f>+C18+D18-E18</f>
        <v>9123920140</v>
      </c>
      <c r="G18" s="42">
        <f>+_xlfn.XLOOKUP(A18,'TD Ingresos'!$A$2:$A$16,'TD Ingresos'!$B$2:$B$16)</f>
        <v>9123920140</v>
      </c>
      <c r="H18" s="26">
        <f>+G18/F18</f>
        <v>1</v>
      </c>
    </row>
    <row r="19" spans="1:10" x14ac:dyDescent="0.3">
      <c r="A19" s="43"/>
      <c r="B19" s="37" t="s">
        <v>137</v>
      </c>
      <c r="C19" s="34">
        <f>+C20</f>
        <v>70767116206.5</v>
      </c>
      <c r="D19" s="34">
        <f t="shared" ref="D19:F21" si="1">+D20</f>
        <v>58084855771.367004</v>
      </c>
      <c r="E19" s="34">
        <f t="shared" si="1"/>
        <v>0</v>
      </c>
      <c r="F19" s="34">
        <f t="shared" si="1"/>
        <v>128851971977.867</v>
      </c>
      <c r="G19" s="38">
        <f>SUM(G23:G27)</f>
        <v>79401908186.686005</v>
      </c>
      <c r="H19" s="25">
        <f>+G19/F19</f>
        <v>0.61622578970172781</v>
      </c>
    </row>
    <row r="20" spans="1:10" x14ac:dyDescent="0.3">
      <c r="A20" s="44" t="s">
        <v>138</v>
      </c>
      <c r="B20" s="37" t="s">
        <v>139</v>
      </c>
      <c r="C20" s="34">
        <f>+C21</f>
        <v>70767116206.5</v>
      </c>
      <c r="D20" s="34">
        <f t="shared" si="1"/>
        <v>58084855771.367004</v>
      </c>
      <c r="E20" s="34">
        <f t="shared" si="1"/>
        <v>0</v>
      </c>
      <c r="F20" s="34">
        <f t="shared" si="1"/>
        <v>128851971977.867</v>
      </c>
      <c r="G20" s="45">
        <f>+G21</f>
        <v>79401908186.686005</v>
      </c>
      <c r="H20" s="25">
        <f t="shared" ref="H20:H22" si="2">+G20/F20</f>
        <v>0.61622578970172781</v>
      </c>
    </row>
    <row r="21" spans="1:10" x14ac:dyDescent="0.3">
      <c r="A21" s="44" t="s">
        <v>140</v>
      </c>
      <c r="B21" s="37" t="s">
        <v>141</v>
      </c>
      <c r="C21" s="34">
        <f>+C22</f>
        <v>70767116206.5</v>
      </c>
      <c r="D21" s="34">
        <f t="shared" si="1"/>
        <v>58084855771.367004</v>
      </c>
      <c r="E21" s="34">
        <f t="shared" si="1"/>
        <v>0</v>
      </c>
      <c r="F21" s="34">
        <f t="shared" si="1"/>
        <v>128851971977.867</v>
      </c>
      <c r="G21" s="45">
        <f>+G22</f>
        <v>79401908186.686005</v>
      </c>
      <c r="H21" s="25">
        <f t="shared" si="2"/>
        <v>0.61622578970172781</v>
      </c>
    </row>
    <row r="22" spans="1:10" x14ac:dyDescent="0.3">
      <c r="A22" s="98" t="s">
        <v>142</v>
      </c>
      <c r="B22" s="37" t="s">
        <v>143</v>
      </c>
      <c r="C22" s="34">
        <f>+SUM(C23:C27)</f>
        <v>70767116206.5</v>
      </c>
      <c r="D22" s="34">
        <f>+SUM(D23:D27)</f>
        <v>58084855771.367004</v>
      </c>
      <c r="E22" s="34">
        <f t="shared" ref="E22:F22" si="3">+SUM(E23:E27)</f>
        <v>0</v>
      </c>
      <c r="F22" s="34">
        <f t="shared" si="3"/>
        <v>128851971977.867</v>
      </c>
      <c r="G22" s="45">
        <f>+SUM(G23:G27)</f>
        <v>79401908186.686005</v>
      </c>
      <c r="H22" s="25">
        <f t="shared" si="2"/>
        <v>0.61622578970172781</v>
      </c>
    </row>
    <row r="23" spans="1:10" x14ac:dyDescent="0.3">
      <c r="A23" s="80" t="s">
        <v>144</v>
      </c>
      <c r="B23" s="46" t="s">
        <v>145</v>
      </c>
      <c r="C23" s="41">
        <v>57913712915</v>
      </c>
      <c r="D23" s="41">
        <f>+_xlfn.XLOOKUP(A23,'TD Ingresos'!$A$2:$A$16,'TD Ingresos'!$C$2:$C$16)</f>
        <v>50159821392</v>
      </c>
      <c r="E23" s="41">
        <f>+_xlfn.XLOOKUP(A23,'TD Ingresos'!$A$2:$A$16,'TD Ingresos'!$D$2:$D$16)</f>
        <v>0</v>
      </c>
      <c r="F23" s="41">
        <f>+C23+D23-E23</f>
        <v>108073534307</v>
      </c>
      <c r="G23" s="42">
        <f>+_xlfn.XLOOKUP(A23,'TD Ingresos'!$A$2:$A$16,'TD Ingresos'!$E$2:$E$16)</f>
        <v>73052253528</v>
      </c>
      <c r="H23" s="26">
        <f t="shared" ref="H23:H31" si="4">+G23/F23</f>
        <v>0.67594951896810829</v>
      </c>
      <c r="I23" s="85"/>
      <c r="J23" s="13"/>
    </row>
    <row r="24" spans="1:10" x14ac:dyDescent="0.3">
      <c r="A24" s="80" t="s">
        <v>146</v>
      </c>
      <c r="B24" s="46" t="s">
        <v>147</v>
      </c>
      <c r="C24" s="41">
        <v>6615239852</v>
      </c>
      <c r="D24" s="41">
        <f>+_xlfn.XLOOKUP(A24,'TD Ingresos'!$A$2:$A$16,'TD Ingresos'!$C$2:$C$16)</f>
        <v>4645034379.3670006</v>
      </c>
      <c r="E24" s="41">
        <f>+_xlfn.XLOOKUP(A24,'TD Ingresos'!$A$2:$A$16,'TD Ingresos'!$D$2:$D$16)</f>
        <v>0</v>
      </c>
      <c r="F24" s="41">
        <f>+C24+D24-E24</f>
        <v>11260274231.367001</v>
      </c>
      <c r="G24" s="42">
        <f>+_xlfn.XLOOKUP(A24,'TD Ingresos'!$A$2:$A$16,'TD Ingresos'!$F$2:$F$16)</f>
        <v>2790933125.7259998</v>
      </c>
      <c r="H24" s="26">
        <f t="shared" si="4"/>
        <v>0.24785658576160446</v>
      </c>
      <c r="I24" s="85"/>
      <c r="J24" s="13"/>
    </row>
    <row r="25" spans="1:10" x14ac:dyDescent="0.3">
      <c r="A25" s="80" t="s">
        <v>148</v>
      </c>
      <c r="B25" s="46" t="s">
        <v>149</v>
      </c>
      <c r="C25" s="41">
        <v>5038163439.5</v>
      </c>
      <c r="D25" s="41">
        <f>+_xlfn.XLOOKUP(A25,'TD Ingresos'!$A$2:$A$16,'TD Ingresos'!$C$2:$C$16)</f>
        <v>0</v>
      </c>
      <c r="E25" s="41">
        <f>+_xlfn.XLOOKUP(A25,'TD Ingresos'!$A$2:$A$16,'TD Ingresos'!$D$2:$D$16)</f>
        <v>0</v>
      </c>
      <c r="F25" s="41">
        <f>+C25+D25-E25</f>
        <v>5038163439.5</v>
      </c>
      <c r="G25" s="42">
        <f>+_xlfn.XLOOKUP(A25,'TD Ingresos'!$A$2:$A$16,'TD Ingresos'!$F$2:$F$16)</f>
        <v>1577170503.96</v>
      </c>
      <c r="H25" s="26">
        <f t="shared" si="4"/>
        <v>0.31304472808379602</v>
      </c>
      <c r="I25" s="85"/>
      <c r="J25" s="13"/>
    </row>
    <row r="26" spans="1:10" x14ac:dyDescent="0.3">
      <c r="A26" s="80" t="s">
        <v>150</v>
      </c>
      <c r="B26" s="46" t="s">
        <v>151</v>
      </c>
      <c r="C26" s="41">
        <v>1000000000</v>
      </c>
      <c r="D26" s="41">
        <f>+_xlfn.XLOOKUP(A26,'TD Ingresos'!$A$2:$A$16,'TD Ingresos'!$C$2:$C$16)</f>
        <v>3280000000</v>
      </c>
      <c r="E26" s="41">
        <f>+_xlfn.XLOOKUP(A26,'TD Ingresos'!$A$2:$A$16,'TD Ingresos'!$D$2:$D$16)</f>
        <v>0</v>
      </c>
      <c r="F26" s="41">
        <f>+C26+D26-E26</f>
        <v>4280000000</v>
      </c>
      <c r="G26" s="42">
        <f>+_xlfn.XLOOKUP(A26,'TD Ingresos'!$A$2:$A$16,'TD Ingresos'!$B$2:$B$16)</f>
        <v>1902432058</v>
      </c>
      <c r="H26" s="26">
        <f t="shared" si="4"/>
        <v>0.44449347149532709</v>
      </c>
      <c r="I26" s="85"/>
      <c r="J26" s="13"/>
    </row>
    <row r="27" spans="1:10" x14ac:dyDescent="0.3">
      <c r="A27" s="80" t="s">
        <v>152</v>
      </c>
      <c r="B27" s="46" t="s">
        <v>153</v>
      </c>
      <c r="C27" s="41">
        <v>200000000</v>
      </c>
      <c r="D27" s="41">
        <f>+_xlfn.XLOOKUP(A27,'TD Ingresos'!$A$2:$A$16,'TD Ingresos'!$C$2:$C$16)</f>
        <v>0</v>
      </c>
      <c r="E27" s="41">
        <f>+_xlfn.XLOOKUP(A27,'TD Ingresos'!$A$2:$A$16,'TD Ingresos'!$D$2:$D$16)</f>
        <v>0</v>
      </c>
      <c r="F27" s="41">
        <f>+C27+D27-E27</f>
        <v>200000000</v>
      </c>
      <c r="G27" s="42">
        <f>+_xlfn.XLOOKUP(A27,'TD Ingresos'!$A$2:$A$16,'TD Ingresos'!$B$2:$B$16)</f>
        <v>79118971</v>
      </c>
      <c r="H27" s="26">
        <f t="shared" si="4"/>
        <v>0.39559485500000002</v>
      </c>
    </row>
    <row r="28" spans="1:10" s="16" customFormat="1" x14ac:dyDescent="0.3">
      <c r="A28" s="81"/>
      <c r="B28" s="37" t="s">
        <v>154</v>
      </c>
      <c r="C28" s="34"/>
      <c r="D28" s="34">
        <f>+D29</f>
        <v>1275035764</v>
      </c>
      <c r="E28" s="34">
        <f>+_xlfn.XLOOKUP(A28,'TD Ingresos'!$A$2:$A$16,'TD Ingresos'!$D$2:$D$16)</f>
        <v>0</v>
      </c>
      <c r="F28" s="34">
        <f t="shared" ref="F28:F29" si="5">+C28+D28-E28</f>
        <v>1275035764</v>
      </c>
      <c r="G28" s="47">
        <f>+G29</f>
        <v>1275035764</v>
      </c>
      <c r="H28" s="25">
        <f t="shared" si="4"/>
        <v>1</v>
      </c>
    </row>
    <row r="29" spans="1:10" x14ac:dyDescent="0.3">
      <c r="A29" s="96" t="s">
        <v>155</v>
      </c>
      <c r="B29" s="46" t="s">
        <v>154</v>
      </c>
      <c r="C29" s="41">
        <v>0</v>
      </c>
      <c r="D29" s="41">
        <f>+_xlfn.XLOOKUP(A29,'TD Ingresos'!$A$2:$A$16,'TD Ingresos'!$C$2:$C$16)</f>
        <v>1275035764</v>
      </c>
      <c r="E29" s="41">
        <f>+_xlfn.XLOOKUP(A29,'TD Ingresos'!$A$2:$A$16,'TD Ingresos'!$D$2:$D$16)</f>
        <v>0</v>
      </c>
      <c r="F29" s="41">
        <f t="shared" si="5"/>
        <v>1275035764</v>
      </c>
      <c r="G29" s="42">
        <f>+_xlfn.XLOOKUP(A29,'TD Ingresos'!$A$2:$A$16,'TD Ingresos'!$B$2:$B$16)</f>
        <v>1275035764</v>
      </c>
      <c r="H29" s="26">
        <f t="shared" si="4"/>
        <v>1</v>
      </c>
    </row>
    <row r="30" spans="1:10" x14ac:dyDescent="0.3">
      <c r="A30" s="43"/>
      <c r="B30" s="37" t="s">
        <v>156</v>
      </c>
      <c r="C30" s="34">
        <f>SUM(C31)</f>
        <v>80856074</v>
      </c>
      <c r="D30" s="34">
        <f>SUM(D31)</f>
        <v>0</v>
      </c>
      <c r="E30" s="34">
        <f t="shared" ref="E30:F30" si="6">SUM(E31)</f>
        <v>0</v>
      </c>
      <c r="F30" s="34">
        <f t="shared" si="6"/>
        <v>80856074</v>
      </c>
      <c r="G30" s="38">
        <f>+G31</f>
        <v>560561921.85000002</v>
      </c>
      <c r="H30" s="25">
        <f t="shared" si="4"/>
        <v>6.9328362622454316</v>
      </c>
    </row>
    <row r="31" spans="1:10" x14ac:dyDescent="0.3">
      <c r="A31" s="97" t="s">
        <v>157</v>
      </c>
      <c r="B31" s="82" t="s">
        <v>158</v>
      </c>
      <c r="C31" s="83">
        <v>80856074</v>
      </c>
      <c r="D31" s="83">
        <f>+_xlfn.XLOOKUP(A31,'TD Ingresos'!$A$2:$A$16,'TD Ingresos'!$C$2:$C$16)</f>
        <v>0</v>
      </c>
      <c r="E31" s="83">
        <f>+_xlfn.XLOOKUP(A31,'TD Ingresos'!$A$2:$A$16,'TD Ingresos'!$D$2:$D$16)</f>
        <v>0</v>
      </c>
      <c r="F31" s="83">
        <f>+C31+D31-E31</f>
        <v>80856074</v>
      </c>
      <c r="G31" s="93">
        <f>+_xlfn.XLOOKUP(A31,'TD Ingresos'!$A$2:$A$16,'TD Ingresos'!$B$2:$B$16)</f>
        <v>560561921.85000002</v>
      </c>
      <c r="H31" s="27">
        <f t="shared" si="4"/>
        <v>6.9328362622454316</v>
      </c>
    </row>
    <row r="32" spans="1:10" x14ac:dyDescent="0.3">
      <c r="H32" s="21"/>
    </row>
    <row r="33" spans="6:8" x14ac:dyDescent="0.3">
      <c r="G33" s="13">
        <f>+G24+G25+G26+G27</f>
        <v>6349654658.6859999</v>
      </c>
    </row>
    <row r="34" spans="6:8" x14ac:dyDescent="0.3">
      <c r="H34" s="28"/>
    </row>
    <row r="35" spans="6:8" x14ac:dyDescent="0.3">
      <c r="F35" s="29"/>
      <c r="G35" s="13"/>
    </row>
    <row r="36" spans="6:8" x14ac:dyDescent="0.3">
      <c r="F36" s="29"/>
    </row>
    <row r="37" spans="6:8" x14ac:dyDescent="0.3">
      <c r="F37" s="29"/>
    </row>
    <row r="38" spans="6:8" x14ac:dyDescent="0.3">
      <c r="F38" s="29"/>
    </row>
    <row r="39" spans="6:8" x14ac:dyDescent="0.3">
      <c r="F39" s="29"/>
    </row>
    <row r="40" spans="6:8" x14ac:dyDescent="0.3">
      <c r="F40" s="29"/>
    </row>
  </sheetData>
  <mergeCells count="4">
    <mergeCell ref="A1:G1"/>
    <mergeCell ref="A2:G2"/>
    <mergeCell ref="A3:G3"/>
    <mergeCell ref="A4:G4"/>
  </mergeCells>
  <conditionalFormatting sqref="A22:A29">
    <cfRule type="expression" dxfId="130" priority="259">
      <formula>#REF!="A6"</formula>
    </cfRule>
    <cfRule type="expression" dxfId="129" priority="260">
      <formula>#REF!="A5"</formula>
    </cfRule>
    <cfRule type="expression" dxfId="128" priority="256">
      <formula>#REF!="A9"</formula>
    </cfRule>
    <cfRule type="expression" dxfId="127" priority="257">
      <formula>#REF!="A8"</formula>
    </cfRule>
    <cfRule type="expression" dxfId="126" priority="258">
      <formula>#REF!="A7"</formula>
    </cfRule>
    <cfRule type="expression" dxfId="125" priority="264">
      <formula>#REF!="A1"</formula>
    </cfRule>
    <cfRule type="expression" dxfId="124" priority="273">
      <formula>#REF!="A1"</formula>
    </cfRule>
    <cfRule type="expression" dxfId="123" priority="272">
      <formula>#REF!="A2"</formula>
    </cfRule>
    <cfRule type="expression" dxfId="122" priority="271">
      <formula>#REF!="A3"</formula>
    </cfRule>
    <cfRule type="expression" dxfId="121" priority="270">
      <formula>#REF!="A4"</formula>
    </cfRule>
    <cfRule type="expression" dxfId="120" priority="269">
      <formula>#REF!="A5"</formula>
    </cfRule>
    <cfRule type="expression" dxfId="119" priority="268">
      <formula>#REF!="A6"</formula>
    </cfRule>
    <cfRule type="expression" dxfId="118" priority="267">
      <formula>#REF!="A7"</formula>
    </cfRule>
    <cfRule type="expression" dxfId="117" priority="266">
      <formula>#REF!="A8"</formula>
    </cfRule>
    <cfRule type="expression" dxfId="116" priority="265">
      <formula>#REF!="A9"</formula>
    </cfRule>
    <cfRule type="expression" dxfId="115" priority="263">
      <formula>#REF!="A2"</formula>
    </cfRule>
    <cfRule type="expression" dxfId="114" priority="262">
      <formula>#REF!="A3"</formula>
    </cfRule>
    <cfRule type="expression" dxfId="113" priority="261">
      <formula>#REF!="A4"</formula>
    </cfRule>
  </conditionalFormatting>
  <conditionalFormatting sqref="A31">
    <cfRule type="expression" dxfId="112" priority="278">
      <formula>#REF!="A5"</formula>
    </cfRule>
    <cfRule type="expression" dxfId="111" priority="279">
      <formula>#REF!="A4"</formula>
    </cfRule>
    <cfRule type="expression" dxfId="110" priority="280">
      <formula>#REF!="A3"</formula>
    </cfRule>
    <cfRule type="expression" dxfId="109" priority="281">
      <formula>#REF!="A2"</formula>
    </cfRule>
    <cfRule type="expression" dxfId="108" priority="282">
      <formula>#REF!="A1"</formula>
    </cfRule>
    <cfRule type="expression" dxfId="107" priority="277">
      <formula>#REF!="A6"</formula>
    </cfRule>
    <cfRule type="expression" dxfId="106" priority="274">
      <formula>#REF!="A9"</formula>
    </cfRule>
    <cfRule type="expression" dxfId="105" priority="275">
      <formula>#REF!="A8"</formula>
    </cfRule>
    <cfRule type="expression" dxfId="104" priority="276">
      <formula>#REF!="A7"</formula>
    </cfRule>
  </conditionalFormatting>
  <conditionalFormatting sqref="B17 A18 B19:B31">
    <cfRule type="expression" dxfId="103" priority="255">
      <formula>#REF!="A1"</formula>
    </cfRule>
    <cfRule type="expression" dxfId="102" priority="253">
      <formula>#REF!="A3"</formula>
    </cfRule>
    <cfRule type="expression" dxfId="101" priority="252">
      <formula>#REF!="A4"</formula>
    </cfRule>
    <cfRule type="expression" dxfId="100" priority="251">
      <formula>#REF!="A5"</formula>
    </cfRule>
    <cfRule type="expression" dxfId="99" priority="254">
      <formula>#REF!="A2"</formula>
    </cfRule>
    <cfRule type="expression" dxfId="98" priority="250">
      <formula>#REF!="A6"</formula>
    </cfRule>
    <cfRule type="expression" dxfId="97" priority="249">
      <formula>#REF!="A7"</formula>
    </cfRule>
    <cfRule type="expression" dxfId="96" priority="248">
      <formula>#REF!="A8"</formula>
    </cfRule>
  </conditionalFormatting>
  <conditionalFormatting sqref="B19:B31 B17 A18">
    <cfRule type="expression" dxfId="95" priority="247">
      <formula>#REF!="A9"</formula>
    </cfRule>
  </conditionalFormatting>
  <conditionalFormatting sqref="B22">
    <cfRule type="expression" dxfId="94" priority="206">
      <formula>#REF!="A2"</formula>
    </cfRule>
    <cfRule type="expression" dxfId="93" priority="203">
      <formula>#REF!="A5"</formula>
    </cfRule>
  </conditionalFormatting>
  <conditionalFormatting sqref="B22:B29">
    <cfRule type="expression" dxfId="92" priority="65">
      <formula>#REF!="A8"</formula>
    </cfRule>
    <cfRule type="expression" dxfId="91" priority="66">
      <formula>#REF!="A7"</formula>
    </cfRule>
    <cfRule type="expression" dxfId="90" priority="67">
      <formula>#REF!="A6"</formula>
    </cfRule>
    <cfRule type="expression" dxfId="89" priority="69">
      <formula>#REF!="A4"</formula>
    </cfRule>
    <cfRule type="expression" dxfId="88" priority="72">
      <formula>#REF!="A1"</formula>
    </cfRule>
    <cfRule type="expression" dxfId="87" priority="70">
      <formula>#REF!="A3"</formula>
    </cfRule>
    <cfRule type="expression" dxfId="86" priority="64">
      <formula>#REF!="A9"</formula>
    </cfRule>
  </conditionalFormatting>
  <conditionalFormatting sqref="B23:B29">
    <cfRule type="expression" dxfId="85" priority="68">
      <formula>#REF!="A5"</formula>
    </cfRule>
    <cfRule type="expression" dxfId="84" priority="71">
      <formula>#REF!="A2"</formula>
    </cfRule>
  </conditionalFormatting>
  <pageMargins left="0.7" right="0.7" top="0.75" bottom="0.75" header="0.3" footer="0.3"/>
  <pageSetup scale="42" orientation="portrait" horizontalDpi="4294967295" verticalDpi="4294967295" r:id="rId1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66C74-9AE4-4ABA-8791-3673B96DE0A9}">
  <sheetPr codeName="Hoja3"/>
  <dimension ref="A1:J69"/>
  <sheetViews>
    <sheetView topLeftCell="A13" workbookViewId="0">
      <selection activeCell="C21" sqref="C21"/>
    </sheetView>
  </sheetViews>
  <sheetFormatPr baseColWidth="10" defaultColWidth="11.453125" defaultRowHeight="12.5" x14ac:dyDescent="0.25"/>
  <cols>
    <col min="1" max="1" width="18.7265625" bestFit="1" customWidth="1"/>
    <col min="2" max="2" width="16.26953125" style="88" bestFit="1" customWidth="1"/>
    <col min="3" max="3" width="25.26953125" style="88" bestFit="1" customWidth="1"/>
    <col min="4" max="4" width="17" style="88" bestFit="1" customWidth="1"/>
    <col min="5" max="5" width="33.26953125" style="88" bestFit="1" customWidth="1"/>
    <col min="6" max="6" width="15" style="88" bestFit="1" customWidth="1"/>
    <col min="7" max="7" width="20.36328125" style="88" bestFit="1" customWidth="1"/>
    <col min="8" max="8" width="14.08984375" style="88" bestFit="1" customWidth="1"/>
    <col min="9" max="9" width="12.7265625" style="89" bestFit="1" customWidth="1"/>
    <col min="10" max="10" width="18" bestFit="1" customWidth="1"/>
  </cols>
  <sheetData>
    <row r="1" spans="1:10" x14ac:dyDescent="0.25">
      <c r="A1" t="s">
        <v>159</v>
      </c>
      <c r="B1" s="88" t="s" vm="2">
        <v>160</v>
      </c>
    </row>
    <row r="3" spans="1:10" x14ac:dyDescent="0.25">
      <c r="A3" t="s">
        <v>161</v>
      </c>
      <c r="B3" s="88" t="s">
        <v>162</v>
      </c>
      <c r="C3" s="88" t="s">
        <v>163</v>
      </c>
      <c r="D3" s="88" t="s">
        <v>164</v>
      </c>
      <c r="E3" s="88" t="s">
        <v>165</v>
      </c>
      <c r="F3" s="88" t="s">
        <v>166</v>
      </c>
      <c r="G3" s="88" t="s">
        <v>167</v>
      </c>
      <c r="H3" s="88" t="s">
        <v>168</v>
      </c>
      <c r="I3" s="88" t="s">
        <v>169</v>
      </c>
      <c r="J3" t="s">
        <v>170</v>
      </c>
    </row>
    <row r="4" spans="1:10" x14ac:dyDescent="0.25">
      <c r="A4" s="2" t="s">
        <v>18</v>
      </c>
      <c r="B4" s="88">
        <v>211624928</v>
      </c>
      <c r="E4" s="88">
        <v>2230657924</v>
      </c>
      <c r="F4" s="88">
        <v>1414570585</v>
      </c>
      <c r="I4" s="88"/>
    </row>
    <row r="5" spans="1:10" x14ac:dyDescent="0.25">
      <c r="A5" s="2" t="s">
        <v>20</v>
      </c>
      <c r="B5" s="88">
        <v>4630031</v>
      </c>
      <c r="E5" s="88">
        <v>91723093</v>
      </c>
      <c r="F5" s="88">
        <v>83209818</v>
      </c>
      <c r="I5" s="88"/>
    </row>
    <row r="6" spans="1:10" x14ac:dyDescent="0.25">
      <c r="A6" s="2" t="s">
        <v>22</v>
      </c>
      <c r="B6" s="88">
        <v>5979889</v>
      </c>
      <c r="E6" s="88">
        <v>65272344</v>
      </c>
      <c r="F6" s="88">
        <v>53634292</v>
      </c>
      <c r="I6" s="88"/>
    </row>
    <row r="7" spans="1:10" x14ac:dyDescent="0.25">
      <c r="A7" s="2" t="s">
        <v>24</v>
      </c>
      <c r="B7" s="88">
        <v>23613016</v>
      </c>
      <c r="E7" s="88">
        <v>212785735</v>
      </c>
      <c r="F7" s="88">
        <v>18618333</v>
      </c>
      <c r="I7" s="88"/>
    </row>
    <row r="8" spans="1:10" x14ac:dyDescent="0.25">
      <c r="A8" s="2" t="s">
        <v>26</v>
      </c>
      <c r="B8" s="88">
        <v>10709882</v>
      </c>
      <c r="E8" s="88">
        <v>189357536</v>
      </c>
      <c r="F8" s="88">
        <v>56723753</v>
      </c>
      <c r="I8" s="88"/>
    </row>
    <row r="9" spans="1:10" x14ac:dyDescent="0.25">
      <c r="A9" s="2" t="s">
        <v>30</v>
      </c>
      <c r="B9" s="88">
        <v>24041425</v>
      </c>
      <c r="E9" s="88">
        <v>272839050</v>
      </c>
      <c r="F9" s="88">
        <v>158371500</v>
      </c>
      <c r="I9" s="88"/>
    </row>
    <row r="10" spans="1:10" x14ac:dyDescent="0.25">
      <c r="A10" s="2" t="s">
        <v>33</v>
      </c>
      <c r="B10" s="88">
        <v>17071817</v>
      </c>
      <c r="E10" s="88">
        <v>187306606</v>
      </c>
      <c r="F10" s="88">
        <v>27648500</v>
      </c>
      <c r="I10" s="88"/>
    </row>
    <row r="11" spans="1:10" x14ac:dyDescent="0.25">
      <c r="A11" s="2" t="s">
        <v>34</v>
      </c>
      <c r="B11" s="88">
        <v>27721026</v>
      </c>
      <c r="E11" s="88">
        <v>266070991</v>
      </c>
      <c r="F11" s="88">
        <v>202756510</v>
      </c>
      <c r="I11" s="88"/>
    </row>
    <row r="12" spans="1:10" x14ac:dyDescent="0.25">
      <c r="A12" s="2" t="s">
        <v>38</v>
      </c>
      <c r="B12" s="88">
        <v>8012627</v>
      </c>
      <c r="E12" s="88">
        <v>86105073</v>
      </c>
      <c r="F12" s="88">
        <v>52416700</v>
      </c>
      <c r="I12" s="88"/>
    </row>
    <row r="13" spans="1:10" x14ac:dyDescent="0.25">
      <c r="A13" s="2" t="s">
        <v>41</v>
      </c>
      <c r="B13" s="88">
        <v>1442390</v>
      </c>
      <c r="E13" s="88">
        <v>25662762</v>
      </c>
      <c r="F13" s="88">
        <v>10994600</v>
      </c>
      <c r="I13" s="88"/>
    </row>
    <row r="14" spans="1:10" x14ac:dyDescent="0.25">
      <c r="A14" s="2" t="s">
        <v>44</v>
      </c>
      <c r="B14" s="88">
        <v>376071</v>
      </c>
      <c r="E14" s="88">
        <v>13359096</v>
      </c>
      <c r="F14" s="88">
        <v>9265000</v>
      </c>
      <c r="I14" s="88"/>
    </row>
    <row r="15" spans="1:10" x14ac:dyDescent="0.25">
      <c r="A15" s="2" t="s">
        <v>47</v>
      </c>
      <c r="B15" s="88">
        <v>250694</v>
      </c>
      <c r="E15" s="88">
        <v>8906054</v>
      </c>
      <c r="F15" s="88">
        <v>6176700</v>
      </c>
      <c r="I15" s="88"/>
    </row>
    <row r="16" spans="1:10" x14ac:dyDescent="0.25">
      <c r="A16" s="2" t="s">
        <v>48</v>
      </c>
      <c r="B16" s="88">
        <v>10709882</v>
      </c>
      <c r="E16" s="88">
        <v>189357536</v>
      </c>
      <c r="F16" s="88">
        <v>85503482</v>
      </c>
      <c r="I16" s="88"/>
    </row>
    <row r="17" spans="1:9" x14ac:dyDescent="0.25">
      <c r="A17" s="2" t="s">
        <v>50</v>
      </c>
      <c r="B17" s="88">
        <v>1379571</v>
      </c>
      <c r="E17" s="88">
        <v>23741326</v>
      </c>
      <c r="F17" s="88">
        <v>5306951</v>
      </c>
      <c r="I17" s="88"/>
    </row>
    <row r="18" spans="1:9" x14ac:dyDescent="0.25">
      <c r="A18" s="2" t="s">
        <v>55</v>
      </c>
      <c r="D18" s="88">
        <v>6000000</v>
      </c>
      <c r="E18" s="88">
        <v>18000000</v>
      </c>
      <c r="F18" s="88">
        <v>12000000</v>
      </c>
      <c r="G18" s="88">
        <v>7791697</v>
      </c>
      <c r="I18" s="88"/>
    </row>
    <row r="19" spans="1:9" x14ac:dyDescent="0.25">
      <c r="A19" s="2" t="s">
        <v>57</v>
      </c>
      <c r="B19" s="88">
        <v>26000000</v>
      </c>
      <c r="C19" s="88">
        <v>12784570</v>
      </c>
      <c r="D19" s="88">
        <v>17784570</v>
      </c>
      <c r="E19" s="88">
        <v>59490961</v>
      </c>
      <c r="F19" s="88">
        <v>22352709</v>
      </c>
      <c r="G19" s="88">
        <v>20485199</v>
      </c>
      <c r="I19" s="88"/>
    </row>
    <row r="20" spans="1:9" x14ac:dyDescent="0.25">
      <c r="A20" s="2" t="s">
        <v>61</v>
      </c>
      <c r="C20" s="88">
        <v>14281200</v>
      </c>
      <c r="D20" s="88">
        <v>14281200</v>
      </c>
      <c r="E20" s="88">
        <v>35892000</v>
      </c>
      <c r="F20" s="88">
        <v>14281200</v>
      </c>
      <c r="G20" s="88">
        <v>1000000</v>
      </c>
      <c r="I20" s="88"/>
    </row>
    <row r="21" spans="1:9" x14ac:dyDescent="0.25">
      <c r="A21" s="2" t="s">
        <v>64</v>
      </c>
      <c r="B21" s="88">
        <v>7612051236</v>
      </c>
      <c r="C21" s="88">
        <v>132834561</v>
      </c>
      <c r="E21" s="88">
        <v>7454359532</v>
      </c>
      <c r="F21" s="88">
        <v>3634140629</v>
      </c>
      <c r="G21" s="88">
        <v>1387606196</v>
      </c>
      <c r="I21" s="88"/>
    </row>
    <row r="22" spans="1:9" x14ac:dyDescent="0.25">
      <c r="A22" s="2" t="s">
        <v>68</v>
      </c>
      <c r="B22" s="88">
        <v>75000000</v>
      </c>
      <c r="C22" s="88">
        <v>6398238</v>
      </c>
      <c r="D22" s="88">
        <v>6398238</v>
      </c>
      <c r="E22" s="88">
        <v>175924660</v>
      </c>
      <c r="F22" s="88">
        <v>108174757</v>
      </c>
      <c r="G22" s="88">
        <v>25152564</v>
      </c>
      <c r="I22" s="88">
        <v>4428368</v>
      </c>
    </row>
    <row r="23" spans="1:9" x14ac:dyDescent="0.25">
      <c r="A23" s="2" t="s">
        <v>72</v>
      </c>
      <c r="B23" s="88">
        <v>300000000</v>
      </c>
      <c r="D23" s="88">
        <v>150000000</v>
      </c>
      <c r="E23" s="88">
        <v>977899762</v>
      </c>
      <c r="F23" s="88">
        <v>573956960</v>
      </c>
      <c r="G23" s="88">
        <v>428194846</v>
      </c>
      <c r="I23" s="88"/>
    </row>
    <row r="24" spans="1:9" x14ac:dyDescent="0.25">
      <c r="A24" s="2" t="s">
        <v>75</v>
      </c>
      <c r="B24" s="88">
        <v>3338772594</v>
      </c>
      <c r="C24" s="88">
        <v>1776745148</v>
      </c>
      <c r="D24" s="88">
        <v>2244000388</v>
      </c>
      <c r="E24" s="88">
        <v>5430831955</v>
      </c>
      <c r="F24" s="88">
        <v>2850548281</v>
      </c>
      <c r="G24" s="88">
        <v>1416024256</v>
      </c>
      <c r="I24" s="88">
        <v>771538</v>
      </c>
    </row>
    <row r="25" spans="1:9" x14ac:dyDescent="0.25">
      <c r="A25" s="2" t="s">
        <v>79</v>
      </c>
      <c r="B25" s="88">
        <v>1020611223</v>
      </c>
      <c r="C25" s="88">
        <v>69931319</v>
      </c>
      <c r="D25" s="88">
        <v>101540275</v>
      </c>
      <c r="E25" s="88">
        <v>1096300103</v>
      </c>
      <c r="F25" s="88">
        <v>105687480</v>
      </c>
      <c r="G25" s="88">
        <v>61038695</v>
      </c>
      <c r="I25" s="88">
        <v>149400</v>
      </c>
    </row>
    <row r="26" spans="1:9" x14ac:dyDescent="0.25">
      <c r="A26" s="2" t="s">
        <v>80</v>
      </c>
      <c r="D26" s="88">
        <v>29895038</v>
      </c>
      <c r="E26" s="88">
        <v>69895038</v>
      </c>
      <c r="F26" s="88">
        <v>55733863</v>
      </c>
      <c r="I26" s="88"/>
    </row>
    <row r="27" spans="1:9" x14ac:dyDescent="0.25">
      <c r="A27" s="2" t="s">
        <v>99</v>
      </c>
      <c r="E27" s="88">
        <v>130000000</v>
      </c>
      <c r="F27" s="88">
        <v>80058000</v>
      </c>
      <c r="H27" s="88">
        <v>47768000</v>
      </c>
      <c r="I27" s="88"/>
    </row>
    <row r="28" spans="1:9" x14ac:dyDescent="0.25">
      <c r="A28" s="2" t="s">
        <v>101</v>
      </c>
      <c r="B28" s="88">
        <v>740405152</v>
      </c>
      <c r="C28" s="88">
        <v>1758103501</v>
      </c>
      <c r="E28" s="88">
        <v>113960109</v>
      </c>
      <c r="I28" s="88"/>
    </row>
    <row r="29" spans="1:9" x14ac:dyDescent="0.25">
      <c r="A29" s="2" t="s">
        <v>103</v>
      </c>
      <c r="E29" s="88">
        <v>104686706</v>
      </c>
      <c r="F29" s="88">
        <v>54211795</v>
      </c>
      <c r="H29" s="88">
        <v>54023747.170000002</v>
      </c>
      <c r="I29" s="88"/>
    </row>
    <row r="30" spans="1:9" x14ac:dyDescent="0.25">
      <c r="A30" s="2" t="s">
        <v>105</v>
      </c>
      <c r="D30" s="88">
        <v>5009600</v>
      </c>
      <c r="E30" s="88">
        <v>5009600</v>
      </c>
      <c r="F30" s="88">
        <v>5009600</v>
      </c>
      <c r="H30" s="88">
        <v>5009600</v>
      </c>
      <c r="I30" s="88"/>
    </row>
    <row r="31" spans="1:9" x14ac:dyDescent="0.25">
      <c r="A31" s="2" t="s">
        <v>107</v>
      </c>
      <c r="D31" s="88">
        <v>90000000</v>
      </c>
      <c r="E31" s="88">
        <v>90000000</v>
      </c>
      <c r="F31" s="88">
        <v>72333027</v>
      </c>
      <c r="H31" s="88">
        <v>72333027</v>
      </c>
      <c r="I31" s="88"/>
    </row>
    <row r="32" spans="1:9" x14ac:dyDescent="0.25">
      <c r="A32" s="2" t="s">
        <v>109</v>
      </c>
      <c r="B32" s="88">
        <v>393586829</v>
      </c>
      <c r="D32" s="88">
        <v>1000000000</v>
      </c>
      <c r="E32" s="88">
        <v>1393586829</v>
      </c>
      <c r="F32" s="88">
        <v>456235000</v>
      </c>
      <c r="H32" s="88">
        <v>456235000</v>
      </c>
      <c r="I32" s="88"/>
    </row>
    <row r="33" spans="1:10" x14ac:dyDescent="0.25">
      <c r="A33" s="2" t="s">
        <v>111</v>
      </c>
      <c r="D33" s="88">
        <v>2538174</v>
      </c>
      <c r="E33" s="88">
        <v>2538174</v>
      </c>
      <c r="F33" s="88">
        <v>1877374</v>
      </c>
      <c r="H33" s="88">
        <v>1877374</v>
      </c>
      <c r="I33" s="88"/>
    </row>
    <row r="34" spans="1:10" x14ac:dyDescent="0.25">
      <c r="A34" s="2" t="s">
        <v>113</v>
      </c>
      <c r="D34" s="88">
        <v>65000000</v>
      </c>
      <c r="E34" s="88">
        <v>80000000</v>
      </c>
      <c r="F34" s="88">
        <v>37696436</v>
      </c>
      <c r="H34" s="88">
        <v>37696436</v>
      </c>
      <c r="I34" s="88"/>
    </row>
    <row r="35" spans="1:10" x14ac:dyDescent="0.25">
      <c r="A35" s="2" t="s">
        <v>117</v>
      </c>
      <c r="D35" s="88">
        <v>6792473</v>
      </c>
      <c r="E35" s="88">
        <v>26792473</v>
      </c>
      <c r="F35" s="88">
        <v>26792473</v>
      </c>
      <c r="H35" s="88">
        <v>13396236</v>
      </c>
      <c r="I35" s="88"/>
    </row>
    <row r="36" spans="1:10" x14ac:dyDescent="0.25">
      <c r="A36" s="2" t="s">
        <v>123</v>
      </c>
      <c r="D36" s="88">
        <v>31568581</v>
      </c>
      <c r="E36" s="88">
        <v>31568581</v>
      </c>
      <c r="F36" s="88">
        <v>31568581</v>
      </c>
      <c r="H36" s="88">
        <v>31568581</v>
      </c>
      <c r="I36" s="88"/>
    </row>
    <row r="37" spans="1:10" x14ac:dyDescent="0.25">
      <c r="A37" s="2" t="s">
        <v>125</v>
      </c>
      <c r="D37" s="88">
        <v>270000</v>
      </c>
      <c r="E37" s="88">
        <v>270000</v>
      </c>
      <c r="F37" s="88">
        <v>270000</v>
      </c>
      <c r="H37" s="88">
        <v>270000</v>
      </c>
      <c r="I37" s="88"/>
    </row>
    <row r="38" spans="1:10" x14ac:dyDescent="0.25">
      <c r="A38" s="2" t="s">
        <v>87</v>
      </c>
      <c r="D38" s="88">
        <v>490042000</v>
      </c>
      <c r="E38" s="88">
        <v>490042000</v>
      </c>
      <c r="F38" s="88">
        <v>490042000</v>
      </c>
      <c r="I38" s="88"/>
    </row>
    <row r="39" spans="1:10" x14ac:dyDescent="0.25">
      <c r="A39" s="2" t="s">
        <v>85</v>
      </c>
      <c r="E39" s="88">
        <v>406717217</v>
      </c>
      <c r="I39" s="88"/>
    </row>
    <row r="40" spans="1:10" s="72" customFormat="1" x14ac:dyDescent="0.25">
      <c r="A40" s="2" t="s">
        <v>90</v>
      </c>
      <c r="B40" s="88"/>
      <c r="C40" s="88"/>
      <c r="D40" s="88">
        <v>3212111550</v>
      </c>
      <c r="E40" s="88">
        <v>3212111550</v>
      </c>
      <c r="F40" s="88">
        <v>1578402400</v>
      </c>
      <c r="G40" s="88">
        <v>1016884502</v>
      </c>
      <c r="H40" s="88"/>
      <c r="I40" s="88"/>
      <c r="J40"/>
    </row>
    <row r="41" spans="1:10" x14ac:dyDescent="0.25">
      <c r="A41" s="2" t="s">
        <v>93</v>
      </c>
      <c r="B41" s="88">
        <v>18879154441</v>
      </c>
      <c r="C41" s="88">
        <v>8048611353</v>
      </c>
      <c r="D41" s="88">
        <v>4346457803</v>
      </c>
      <c r="E41" s="88">
        <v>59086707849</v>
      </c>
      <c r="F41" s="88">
        <v>41328446158</v>
      </c>
      <c r="G41" s="88">
        <v>22723645602</v>
      </c>
      <c r="I41" s="88"/>
    </row>
    <row r="42" spans="1:10" x14ac:dyDescent="0.25">
      <c r="A42" s="2" t="s">
        <v>94</v>
      </c>
      <c r="B42" s="88">
        <v>31330666951</v>
      </c>
      <c r="C42" s="88">
        <v>896957435</v>
      </c>
      <c r="D42" s="88">
        <v>896957435</v>
      </c>
      <c r="E42" s="88">
        <v>53922187031</v>
      </c>
      <c r="F42" s="88">
        <v>44857401457</v>
      </c>
      <c r="G42" s="88">
        <v>23865151937</v>
      </c>
      <c r="I42" s="88"/>
    </row>
    <row r="43" spans="1:10" x14ac:dyDescent="0.25">
      <c r="A43" s="2" t="s">
        <v>59</v>
      </c>
      <c r="E43" s="88">
        <v>7108000</v>
      </c>
      <c r="F43" s="88">
        <v>7108000</v>
      </c>
      <c r="G43" s="88">
        <v>7108000</v>
      </c>
      <c r="I43" s="88"/>
    </row>
    <row r="44" spans="1:10" x14ac:dyDescent="0.25">
      <c r="A44" s="2" t="s">
        <v>66</v>
      </c>
      <c r="E44" s="88">
        <v>8915340</v>
      </c>
      <c r="F44" s="88">
        <v>8915340</v>
      </c>
      <c r="G44" s="88">
        <v>5488451</v>
      </c>
      <c r="I44" s="88"/>
    </row>
    <row r="45" spans="1:10" x14ac:dyDescent="0.25">
      <c r="A45" s="2" t="s">
        <v>71</v>
      </c>
      <c r="E45" s="88">
        <v>62536253</v>
      </c>
      <c r="F45" s="88">
        <v>62536253</v>
      </c>
      <c r="G45" s="88">
        <v>61986415</v>
      </c>
      <c r="I45" s="88"/>
    </row>
    <row r="46" spans="1:10" x14ac:dyDescent="0.25">
      <c r="A46" s="2" t="s">
        <v>73</v>
      </c>
      <c r="E46" s="88">
        <v>8587552</v>
      </c>
      <c r="F46" s="88">
        <v>8587552</v>
      </c>
      <c r="G46" s="88">
        <v>6319495</v>
      </c>
      <c r="I46" s="88"/>
    </row>
    <row r="47" spans="1:10" x14ac:dyDescent="0.25">
      <c r="A47" s="2" t="s">
        <v>78</v>
      </c>
      <c r="E47" s="88">
        <v>46707949</v>
      </c>
      <c r="F47" s="88">
        <v>46707949</v>
      </c>
      <c r="G47" s="88">
        <v>46707949</v>
      </c>
      <c r="I47" s="88"/>
    </row>
    <row r="48" spans="1:10" x14ac:dyDescent="0.25">
      <c r="A48" s="2" t="s">
        <v>92</v>
      </c>
      <c r="E48" s="88">
        <v>513857285</v>
      </c>
      <c r="F48" s="88">
        <v>513857285</v>
      </c>
      <c r="G48" s="88">
        <v>513848518</v>
      </c>
      <c r="I48" s="88"/>
    </row>
    <row r="49" spans="1:9" x14ac:dyDescent="0.25">
      <c r="A49" s="2" t="s">
        <v>28</v>
      </c>
      <c r="E49" s="88">
        <v>24889400</v>
      </c>
      <c r="F49" s="88">
        <v>24889400</v>
      </c>
      <c r="I49" s="88"/>
    </row>
    <row r="50" spans="1:9" x14ac:dyDescent="0.25">
      <c r="A50" s="2" t="s">
        <v>31</v>
      </c>
      <c r="E50" s="88">
        <v>9295200</v>
      </c>
      <c r="F50" s="88">
        <v>9295200</v>
      </c>
      <c r="I50" s="88"/>
    </row>
    <row r="51" spans="1:9" x14ac:dyDescent="0.25">
      <c r="A51" s="2" t="s">
        <v>36</v>
      </c>
      <c r="E51" s="88">
        <v>5594600</v>
      </c>
      <c r="F51" s="88">
        <v>5594600</v>
      </c>
      <c r="I51" s="88"/>
    </row>
    <row r="52" spans="1:9" x14ac:dyDescent="0.25">
      <c r="A52" s="2" t="s">
        <v>39</v>
      </c>
      <c r="E52" s="88">
        <v>1644700</v>
      </c>
      <c r="F52" s="88">
        <v>1644700</v>
      </c>
      <c r="I52" s="88"/>
    </row>
    <row r="53" spans="1:9" x14ac:dyDescent="0.25">
      <c r="A53" s="2" t="s">
        <v>42</v>
      </c>
      <c r="E53" s="88">
        <v>1182000</v>
      </c>
      <c r="F53" s="88">
        <v>1182000</v>
      </c>
      <c r="I53" s="88"/>
    </row>
    <row r="54" spans="1:9" x14ac:dyDescent="0.25">
      <c r="A54" s="2" t="s">
        <v>45</v>
      </c>
      <c r="E54" s="88">
        <v>788000</v>
      </c>
      <c r="F54" s="88">
        <v>788000</v>
      </c>
      <c r="I54" s="88"/>
    </row>
    <row r="55" spans="1:9" x14ac:dyDescent="0.25">
      <c r="A55" s="2" t="s">
        <v>69</v>
      </c>
      <c r="E55" s="88">
        <v>1361491</v>
      </c>
      <c r="F55" s="88">
        <v>1361491</v>
      </c>
      <c r="I55" s="88"/>
    </row>
    <row r="56" spans="1:9" x14ac:dyDescent="0.25">
      <c r="A56" s="2" t="s">
        <v>76</v>
      </c>
      <c r="E56" s="88">
        <v>4016250</v>
      </c>
      <c r="F56" s="88">
        <v>4016250</v>
      </c>
      <c r="I56" s="88"/>
    </row>
    <row r="57" spans="1:9" x14ac:dyDescent="0.25">
      <c r="A57" s="2" t="s">
        <v>91</v>
      </c>
      <c r="E57" s="88">
        <v>357382681</v>
      </c>
      <c r="F57" s="88">
        <v>357382681</v>
      </c>
      <c r="I57" s="88"/>
    </row>
    <row r="58" spans="1:9" x14ac:dyDescent="0.25">
      <c r="A58" s="2" t="s">
        <v>171</v>
      </c>
      <c r="B58" s="88">
        <v>64063811675</v>
      </c>
      <c r="C58" s="88">
        <v>12716647325</v>
      </c>
      <c r="D58" s="88">
        <v>12716647325</v>
      </c>
      <c r="E58" s="88">
        <v>139331783957</v>
      </c>
      <c r="F58" s="88">
        <v>99636283605</v>
      </c>
      <c r="G58" s="88">
        <v>51594434322</v>
      </c>
      <c r="H58" s="88">
        <v>720178001.16999996</v>
      </c>
      <c r="I58" s="88">
        <v>5349306</v>
      </c>
    </row>
    <row r="59" spans="1:9" x14ac:dyDescent="0.25">
      <c r="B59"/>
      <c r="C59"/>
      <c r="D59"/>
      <c r="E59"/>
      <c r="F59"/>
      <c r="H59"/>
      <c r="I59" s="90"/>
    </row>
    <row r="60" spans="1:9" x14ac:dyDescent="0.25">
      <c r="I60" s="90"/>
    </row>
    <row r="61" spans="1:9" x14ac:dyDescent="0.25">
      <c r="I61" s="90"/>
    </row>
    <row r="62" spans="1:9" x14ac:dyDescent="0.25">
      <c r="I62" s="90"/>
    </row>
    <row r="63" spans="1:9" x14ac:dyDescent="0.25">
      <c r="I63" s="90"/>
    </row>
    <row r="64" spans="1:9" x14ac:dyDescent="0.25">
      <c r="I64" s="90"/>
    </row>
    <row r="65" spans="9:9" x14ac:dyDescent="0.25">
      <c r="I65" s="90"/>
    </row>
    <row r="66" spans="9:9" x14ac:dyDescent="0.25">
      <c r="I66" s="90"/>
    </row>
    <row r="67" spans="9:9" x14ac:dyDescent="0.25">
      <c r="I67" s="90"/>
    </row>
    <row r="68" spans="9:9" x14ac:dyDescent="0.25">
      <c r="I68" s="90"/>
    </row>
    <row r="69" spans="9:9" x14ac:dyDescent="0.25">
      <c r="I69" s="9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8D9A3-7B1F-45B7-BDDD-67CB1AD6A4B3}">
  <sheetPr codeName="Hoja4"/>
  <dimension ref="A1:F22"/>
  <sheetViews>
    <sheetView workbookViewId="0">
      <selection activeCell="D7" sqref="D7"/>
    </sheetView>
  </sheetViews>
  <sheetFormatPr baseColWidth="10" defaultColWidth="11.453125" defaultRowHeight="12.5" x14ac:dyDescent="0.25"/>
  <cols>
    <col min="1" max="1" width="16.90625" bestFit="1" customWidth="1"/>
    <col min="2" max="2" width="24.453125" style="89" bestFit="1" customWidth="1"/>
    <col min="3" max="3" width="26.54296875" style="90" bestFit="1" customWidth="1"/>
    <col min="4" max="4" width="19.6328125" style="90" bestFit="1" customWidth="1"/>
    <col min="5" max="5" width="31.1796875" style="90" bestFit="1" customWidth="1"/>
    <col min="6" max="6" width="24.1796875" style="90" bestFit="1" customWidth="1"/>
    <col min="7" max="7" width="16.54296875" bestFit="1" customWidth="1"/>
    <col min="8" max="8" width="16" bestFit="1" customWidth="1"/>
    <col min="9" max="9" width="23.453125" bestFit="1" customWidth="1"/>
    <col min="10" max="10" width="10" bestFit="1" customWidth="1"/>
    <col min="11" max="11" width="19.54296875" bestFit="1" customWidth="1"/>
    <col min="12" max="12" width="20.54296875" bestFit="1" customWidth="1"/>
    <col min="13" max="13" width="18.54296875" bestFit="1" customWidth="1"/>
    <col min="14" max="14" width="28.453125" bestFit="1" customWidth="1"/>
    <col min="15" max="15" width="33.453125" bestFit="1" customWidth="1"/>
    <col min="16" max="16" width="15.54296875" bestFit="1" customWidth="1"/>
    <col min="17" max="18" width="11.54296875" bestFit="1" customWidth="1"/>
    <col min="19" max="19" width="26.453125" bestFit="1" customWidth="1"/>
    <col min="20" max="20" width="13.453125" bestFit="1" customWidth="1"/>
    <col min="21" max="21" width="78" bestFit="1" customWidth="1"/>
    <col min="22" max="22" width="16.54296875" bestFit="1" customWidth="1"/>
    <col min="23" max="28" width="12.453125" bestFit="1" customWidth="1"/>
    <col min="29" max="29" width="21" bestFit="1" customWidth="1"/>
    <col min="30" max="30" width="11" bestFit="1" customWidth="1"/>
  </cols>
  <sheetData>
    <row r="1" spans="1:6" x14ac:dyDescent="0.25">
      <c r="A1" t="s">
        <v>172</v>
      </c>
      <c r="B1" s="88" t="s" vm="1">
        <v>173</v>
      </c>
    </row>
    <row r="2" spans="1:6" x14ac:dyDescent="0.25">
      <c r="B2" s="90"/>
    </row>
    <row r="3" spans="1:6" x14ac:dyDescent="0.25">
      <c r="A3" t="s">
        <v>161</v>
      </c>
      <c r="B3" s="88" t="s">
        <v>174</v>
      </c>
      <c r="C3" s="88" t="s">
        <v>175</v>
      </c>
      <c r="D3" s="88" t="s">
        <v>176</v>
      </c>
      <c r="E3" s="88" t="s">
        <v>177</v>
      </c>
      <c r="F3" s="88" t="s">
        <v>178</v>
      </c>
    </row>
    <row r="4" spans="1:6" x14ac:dyDescent="0.25">
      <c r="A4" s="2" t="s">
        <v>135</v>
      </c>
      <c r="B4" s="88">
        <v>9123920140</v>
      </c>
      <c r="C4" s="88">
        <v>4703920140</v>
      </c>
      <c r="D4" s="88"/>
      <c r="E4" s="88">
        <v>9123920140</v>
      </c>
      <c r="F4" s="88">
        <v>9123920140</v>
      </c>
    </row>
    <row r="5" spans="1:6" x14ac:dyDescent="0.25">
      <c r="A5" s="2" t="s">
        <v>144</v>
      </c>
      <c r="B5" s="88">
        <v>73109303120.657135</v>
      </c>
      <c r="C5" s="88">
        <v>50159821392</v>
      </c>
      <c r="D5" s="88">
        <v>0</v>
      </c>
      <c r="E5" s="88">
        <v>73052253528</v>
      </c>
      <c r="F5" s="88">
        <v>73109640153</v>
      </c>
    </row>
    <row r="6" spans="1:6" x14ac:dyDescent="0.25">
      <c r="A6" s="2" t="s">
        <v>146</v>
      </c>
      <c r="B6" s="88">
        <v>2808485523</v>
      </c>
      <c r="C6" s="88">
        <v>4645034379.3670006</v>
      </c>
      <c r="D6" s="88">
        <v>0</v>
      </c>
      <c r="E6" s="88">
        <v>2522226006</v>
      </c>
      <c r="F6" s="88">
        <v>2790933125.7259998</v>
      </c>
    </row>
    <row r="7" spans="1:6" x14ac:dyDescent="0.25">
      <c r="A7" s="2" t="s">
        <v>148</v>
      </c>
      <c r="B7" s="88">
        <v>1586960927</v>
      </c>
      <c r="C7" s="88">
        <v>0</v>
      </c>
      <c r="D7" s="88"/>
      <c r="E7" s="88">
        <v>1517359090</v>
      </c>
      <c r="F7" s="88">
        <v>1577170503.96</v>
      </c>
    </row>
    <row r="8" spans="1:6" x14ac:dyDescent="0.25">
      <c r="A8" s="2" t="s">
        <v>150</v>
      </c>
      <c r="B8" s="88">
        <v>1902432058</v>
      </c>
      <c r="C8" s="88">
        <v>3280000000</v>
      </c>
      <c r="D8" s="88">
        <v>0</v>
      </c>
      <c r="E8" s="88">
        <v>1814131824</v>
      </c>
      <c r="F8" s="88">
        <v>1894095924.8800001</v>
      </c>
    </row>
    <row r="9" spans="1:6" x14ac:dyDescent="0.25">
      <c r="A9" s="2" t="s">
        <v>152</v>
      </c>
      <c r="B9" s="88">
        <v>79118971</v>
      </c>
      <c r="C9" s="88">
        <v>0</v>
      </c>
      <c r="D9" s="88"/>
      <c r="E9" s="88">
        <v>77456807</v>
      </c>
      <c r="F9" s="88">
        <v>79118971</v>
      </c>
    </row>
    <row r="10" spans="1:6" x14ac:dyDescent="0.25">
      <c r="A10" s="2" t="s">
        <v>155</v>
      </c>
      <c r="B10" s="88">
        <v>1275035764</v>
      </c>
      <c r="C10" s="88">
        <v>1275035764</v>
      </c>
      <c r="D10" s="88"/>
      <c r="E10" s="88">
        <v>1275035764</v>
      </c>
      <c r="F10" s="88">
        <v>1275035764</v>
      </c>
    </row>
    <row r="11" spans="1:6" x14ac:dyDescent="0.25">
      <c r="A11" s="2" t="s">
        <v>157</v>
      </c>
      <c r="B11" s="88">
        <v>560561921.85000002</v>
      </c>
      <c r="C11" s="88">
        <v>0</v>
      </c>
      <c r="D11" s="88"/>
      <c r="E11" s="88">
        <v>560561921</v>
      </c>
      <c r="F11" s="88">
        <v>560561921</v>
      </c>
    </row>
    <row r="12" spans="1:6" x14ac:dyDescent="0.25">
      <c r="A12" s="2" t="s">
        <v>171</v>
      </c>
      <c r="B12" s="88">
        <v>90445818425.507141</v>
      </c>
      <c r="C12" s="88">
        <v>64063811675.366997</v>
      </c>
      <c r="D12" s="88">
        <v>0</v>
      </c>
      <c r="E12" s="88">
        <v>89942945080</v>
      </c>
      <c r="F12" s="88">
        <v>90410476503.565994</v>
      </c>
    </row>
    <row r="15" spans="1:6" x14ac:dyDescent="0.25">
      <c r="C15" s="89"/>
    </row>
    <row r="16" spans="1:6" x14ac:dyDescent="0.25">
      <c r="C16" s="89"/>
    </row>
    <row r="17" spans="3:3" x14ac:dyDescent="0.25">
      <c r="C17" s="89"/>
    </row>
    <row r="18" spans="3:3" x14ac:dyDescent="0.25">
      <c r="C18" s="89"/>
    </row>
    <row r="19" spans="3:3" x14ac:dyDescent="0.25">
      <c r="C19" s="89"/>
    </row>
    <row r="20" spans="3:3" x14ac:dyDescent="0.25">
      <c r="C20" s="89"/>
    </row>
    <row r="21" spans="3:3" x14ac:dyDescent="0.25">
      <c r="C21" s="89"/>
    </row>
    <row r="22" spans="3:3" x14ac:dyDescent="0.25">
      <c r="C22" s="8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B9BAD-617F-45E8-8D6E-3FE348A70398}">
  <sheetPr codeName="Hoja5"/>
  <dimension ref="A1:K94"/>
  <sheetViews>
    <sheetView topLeftCell="A80" workbookViewId="0">
      <selection activeCell="A57" sqref="A57:XFD57"/>
    </sheetView>
  </sheetViews>
  <sheetFormatPr baseColWidth="10" defaultColWidth="11.453125" defaultRowHeight="12.5" x14ac:dyDescent="0.25"/>
  <cols>
    <col min="1" max="1" width="33.54296875" customWidth="1"/>
    <col min="2" max="2" width="11.453125" customWidth="1"/>
    <col min="3" max="5" width="18.54296875" customWidth="1"/>
    <col min="6" max="6" width="11.453125" customWidth="1"/>
    <col min="7" max="7" width="15.6328125" customWidth="1"/>
    <col min="8" max="8" width="11.453125" customWidth="1"/>
    <col min="9" max="9" width="28" customWidth="1"/>
    <col min="10" max="10" width="15.08984375" customWidth="1"/>
  </cols>
  <sheetData>
    <row r="1" spans="1:11" x14ac:dyDescent="0.25">
      <c r="A1" t="s">
        <v>179</v>
      </c>
      <c r="B1" t="s">
        <v>180</v>
      </c>
      <c r="C1" t="s">
        <v>181</v>
      </c>
      <c r="D1" t="s">
        <v>182</v>
      </c>
      <c r="E1" t="s">
        <v>183</v>
      </c>
      <c r="G1" t="s">
        <v>184</v>
      </c>
      <c r="I1" t="s">
        <v>185</v>
      </c>
      <c r="J1" t="s">
        <v>186</v>
      </c>
      <c r="K1" t="s">
        <v>187</v>
      </c>
    </row>
    <row r="2" spans="1:11" ht="14" x14ac:dyDescent="0.25">
      <c r="A2" s="1" t="s">
        <v>18</v>
      </c>
      <c r="B2" s="3" t="s">
        <v>188</v>
      </c>
      <c r="C2" s="2" t="s">
        <v>135</v>
      </c>
      <c r="D2" s="37" t="s">
        <v>134</v>
      </c>
      <c r="E2" s="37" t="s">
        <v>134</v>
      </c>
      <c r="G2" t="str">
        <f>+VLOOKUP(RubrosGastos[[#This Row],[RUBRO]],'EJECUCIÓN GASTOS'!$A$17:$B$83,2,FALSE)</f>
        <v>Sueldo básico</v>
      </c>
      <c r="I2" t="s">
        <v>189</v>
      </c>
      <c r="J2" t="s">
        <v>190</v>
      </c>
      <c r="K2" s="72">
        <f>+VLOOKUP(RubrosIngresos[[#This Row],[RUBRO INGRESO]],'EJECUCIÓN INGRESOS'!$A$18:$C$31,3,FALSE)</f>
        <v>4420000000</v>
      </c>
    </row>
    <row r="3" spans="1:11" ht="14" x14ac:dyDescent="0.25">
      <c r="A3" s="1" t="s">
        <v>20</v>
      </c>
      <c r="B3" s="3" t="s">
        <v>188</v>
      </c>
      <c r="C3" s="2" t="s">
        <v>144</v>
      </c>
      <c r="D3" s="46" t="s">
        <v>145</v>
      </c>
      <c r="E3" s="37" t="s">
        <v>143</v>
      </c>
      <c r="G3" t="str">
        <f>+VLOOKUP(RubrosGastos[[#This Row],[RUBRO]],'EJECUCIÓN GASTOS'!$A$17:$B$83,2,FALSE)</f>
        <v>Prima de servicio</v>
      </c>
      <c r="I3" t="s">
        <v>189</v>
      </c>
      <c r="J3" t="s">
        <v>190</v>
      </c>
      <c r="K3" s="72">
        <f>+VLOOKUP(RubrosIngresos[[#This Row],[RUBRO INGRESO]],'EJECUCIÓN INGRESOS'!$A$18:$C$31,3,FALSE)</f>
        <v>57913712915</v>
      </c>
    </row>
    <row r="4" spans="1:11" ht="14" x14ac:dyDescent="0.25">
      <c r="A4" s="1" t="s">
        <v>22</v>
      </c>
      <c r="B4" s="3" t="s">
        <v>188</v>
      </c>
      <c r="C4" s="2" t="s">
        <v>146</v>
      </c>
      <c r="D4" s="46" t="s">
        <v>147</v>
      </c>
      <c r="E4" s="37" t="s">
        <v>143</v>
      </c>
      <c r="G4" t="str">
        <f>+VLOOKUP(RubrosGastos[[#This Row],[RUBRO]],'EJECUCIÓN GASTOS'!$A$17:$B$83,2,FALSE)</f>
        <v>Bonificación por servicios prestados</v>
      </c>
      <c r="I4" t="s">
        <v>189</v>
      </c>
      <c r="J4" t="s">
        <v>190</v>
      </c>
      <c r="K4" s="72">
        <f>+VLOOKUP(RubrosIngresos[[#This Row],[RUBRO INGRESO]],'EJECUCIÓN INGRESOS'!$A$18:$C$31,3,FALSE)</f>
        <v>6615239852</v>
      </c>
    </row>
    <row r="5" spans="1:11" ht="14" x14ac:dyDescent="0.25">
      <c r="A5" s="1" t="s">
        <v>24</v>
      </c>
      <c r="B5" s="3" t="s">
        <v>188</v>
      </c>
      <c r="C5" s="2" t="s">
        <v>148</v>
      </c>
      <c r="D5" s="46" t="s">
        <v>149</v>
      </c>
      <c r="E5" s="37" t="s">
        <v>143</v>
      </c>
      <c r="G5" t="str">
        <f>+VLOOKUP(RubrosGastos[[#This Row],[RUBRO]],'EJECUCIÓN GASTOS'!$A$17:$B$83,2,FALSE)</f>
        <v>Prima de navidad</v>
      </c>
      <c r="I5" t="s">
        <v>189</v>
      </c>
      <c r="J5" t="s">
        <v>190</v>
      </c>
      <c r="K5" s="72">
        <f>+VLOOKUP(RubrosIngresos[[#This Row],[RUBRO INGRESO]],'EJECUCIÓN INGRESOS'!$A$18:$C$31,3,FALSE)</f>
        <v>5038163439.5</v>
      </c>
    </row>
    <row r="6" spans="1:11" ht="14" x14ac:dyDescent="0.25">
      <c r="A6" s="1" t="s">
        <v>26</v>
      </c>
      <c r="B6" s="3" t="s">
        <v>188</v>
      </c>
      <c r="C6" s="2" t="s">
        <v>150</v>
      </c>
      <c r="D6" s="46" t="s">
        <v>151</v>
      </c>
      <c r="E6" s="37" t="s">
        <v>143</v>
      </c>
      <c r="G6" t="str">
        <f>+VLOOKUP(RubrosGastos[[#This Row],[RUBRO]],'EJECUCIÓN GASTOS'!$A$17:$B$83,2,FALSE)</f>
        <v>Prima de vacaciones</v>
      </c>
      <c r="I6" t="s">
        <v>189</v>
      </c>
      <c r="J6" t="s">
        <v>190</v>
      </c>
      <c r="K6" s="72">
        <f>+VLOOKUP(RubrosIngresos[[#This Row],[RUBRO INGRESO]],'EJECUCIÓN INGRESOS'!$A$18:$C$31,3,FALSE)</f>
        <v>1000000000</v>
      </c>
    </row>
    <row r="7" spans="1:11" ht="14" x14ac:dyDescent="0.25">
      <c r="A7" s="1" t="s">
        <v>28</v>
      </c>
      <c r="B7" s="3" t="s">
        <v>188</v>
      </c>
      <c r="C7" s="2" t="s">
        <v>152</v>
      </c>
      <c r="D7" s="46" t="s">
        <v>153</v>
      </c>
      <c r="E7" s="37" t="s">
        <v>143</v>
      </c>
      <c r="G7" t="str">
        <f>+VLOOKUP(RubrosGastos[[#This Row],[RUBRO]],'EJECUCIÓN GASTOS'!$A$17:$B$83,2,FALSE)</f>
        <v>Aportes a la seguridad social en pensiones</v>
      </c>
      <c r="I7" t="s">
        <v>189</v>
      </c>
      <c r="J7" t="s">
        <v>190</v>
      </c>
      <c r="K7" s="72">
        <f>+VLOOKUP(RubrosIngresos[[#This Row],[RUBRO INGRESO]],'EJECUCIÓN INGRESOS'!$A$18:$C$31,3,FALSE)</f>
        <v>200000000</v>
      </c>
    </row>
    <row r="8" spans="1:11" ht="14" x14ac:dyDescent="0.25">
      <c r="A8" s="1" t="s">
        <v>30</v>
      </c>
      <c r="B8" s="3" t="s">
        <v>188</v>
      </c>
      <c r="C8" s="2" t="s">
        <v>157</v>
      </c>
      <c r="D8" s="37" t="s">
        <v>154</v>
      </c>
      <c r="E8" s="37" t="s">
        <v>154</v>
      </c>
      <c r="G8" t="str">
        <f>+VLOOKUP(RubrosGastos[[#This Row],[RUBRO]],'EJECUCIÓN GASTOS'!$A$17:$B$83,2,FALSE)</f>
        <v>Aportes a la seguridad social en pensiones</v>
      </c>
      <c r="I8" t="s">
        <v>189</v>
      </c>
      <c r="J8" t="s">
        <v>190</v>
      </c>
      <c r="K8" s="72">
        <f>+VLOOKUP(RubrosIngresos[[#This Row],[RUBRO INGRESO]],'EJECUCIÓN INGRESOS'!$A$18:$C$31,3,FALSE)</f>
        <v>80856074</v>
      </c>
    </row>
    <row r="9" spans="1:11" ht="14" x14ac:dyDescent="0.25">
      <c r="A9" s="1" t="s">
        <v>31</v>
      </c>
      <c r="B9" s="3" t="s">
        <v>188</v>
      </c>
      <c r="C9" s="2" t="s">
        <v>155</v>
      </c>
      <c r="D9" s="46" t="s">
        <v>158</v>
      </c>
      <c r="E9" s="37" t="s">
        <v>156</v>
      </c>
      <c r="G9" t="str">
        <f>+VLOOKUP(RubrosGastos[[#This Row],[RUBRO]],'EJECUCIÓN GASTOS'!$A$17:$B$83,2,FALSE)</f>
        <v>Aportes a la seguridad social en salud</v>
      </c>
      <c r="I9" t="s">
        <v>189</v>
      </c>
      <c r="J9" t="s">
        <v>190</v>
      </c>
      <c r="K9" s="72">
        <f>+VLOOKUP(RubrosIngresos[[#This Row],[RUBRO INGRESO]],'EJECUCIÓN INGRESOS'!$A$18:$C$31,3,FALSE)</f>
        <v>0</v>
      </c>
    </row>
    <row r="10" spans="1:11" x14ac:dyDescent="0.25">
      <c r="A10" s="1" t="s">
        <v>33</v>
      </c>
      <c r="B10" s="3" t="s">
        <v>188</v>
      </c>
      <c r="G10" t="str">
        <f>+VLOOKUP(RubrosGastos[[#This Row],[RUBRO]],'EJECUCIÓN GASTOS'!$A$17:$B$83,2,FALSE)</f>
        <v>Aportes a la seguridad social en salud</v>
      </c>
      <c r="I10" t="s">
        <v>189</v>
      </c>
      <c r="J10" t="s">
        <v>190</v>
      </c>
    </row>
    <row r="11" spans="1:11" x14ac:dyDescent="0.25">
      <c r="A11" s="1" t="s">
        <v>34</v>
      </c>
      <c r="B11" s="3" t="s">
        <v>188</v>
      </c>
      <c r="G11" t="str">
        <f>+VLOOKUP(RubrosGastos[[#This Row],[RUBRO]],'EJECUCIÓN GASTOS'!$A$17:$B$83,2,FALSE)</f>
        <v>Aportes de cesantías</v>
      </c>
      <c r="I11" t="s">
        <v>189</v>
      </c>
      <c r="J11" t="s">
        <v>190</v>
      </c>
    </row>
    <row r="12" spans="1:11" x14ac:dyDescent="0.25">
      <c r="A12" s="1" t="s">
        <v>36</v>
      </c>
      <c r="B12" s="3" t="s">
        <v>188</v>
      </c>
      <c r="G12" t="str">
        <f>+VLOOKUP(RubrosGastos[[#This Row],[RUBRO]],'EJECUCIÓN GASTOS'!$A$17:$B$83,2,FALSE)</f>
        <v>Aportes a cajas de compensación familiar</v>
      </c>
      <c r="I12" t="s">
        <v>189</v>
      </c>
      <c r="J12" t="s">
        <v>190</v>
      </c>
    </row>
    <row r="13" spans="1:11" x14ac:dyDescent="0.25">
      <c r="A13" s="1" t="s">
        <v>38</v>
      </c>
      <c r="B13" s="3" t="s">
        <v>188</v>
      </c>
      <c r="G13" t="str">
        <f>+VLOOKUP(RubrosGastos[[#This Row],[RUBRO]],'EJECUCIÓN GASTOS'!$A$17:$B$83,2,FALSE)</f>
        <v>Aportes a cajas de compensación familiar</v>
      </c>
      <c r="I13" t="s">
        <v>189</v>
      </c>
      <c r="J13" t="s">
        <v>190</v>
      </c>
    </row>
    <row r="14" spans="1:11" x14ac:dyDescent="0.25">
      <c r="A14" s="1" t="s">
        <v>39</v>
      </c>
      <c r="B14" s="3" t="s">
        <v>188</v>
      </c>
      <c r="G14" t="str">
        <f>+VLOOKUP(RubrosGastos[[#This Row],[RUBRO]],'EJECUCIÓN GASTOS'!$A$17:$B$83,2,FALSE)</f>
        <v>Aportes generales al sistema de riesgos laborales</v>
      </c>
      <c r="I14" t="s">
        <v>189</v>
      </c>
      <c r="J14" t="s">
        <v>190</v>
      </c>
    </row>
    <row r="15" spans="1:11" x14ac:dyDescent="0.25">
      <c r="A15" s="1" t="s">
        <v>41</v>
      </c>
      <c r="B15" s="3" t="s">
        <v>188</v>
      </c>
      <c r="G15" t="str">
        <f>+VLOOKUP(RubrosGastos[[#This Row],[RUBRO]],'EJECUCIÓN GASTOS'!$A$17:$B$83,2,FALSE)</f>
        <v>Aportes generales al sistema de riesgos laborales</v>
      </c>
      <c r="I15" t="s">
        <v>189</v>
      </c>
      <c r="J15" t="s">
        <v>190</v>
      </c>
    </row>
    <row r="16" spans="1:11" x14ac:dyDescent="0.25">
      <c r="A16" s="1" t="s">
        <v>42</v>
      </c>
      <c r="B16" s="3" t="s">
        <v>188</v>
      </c>
      <c r="G16" t="str">
        <f>+VLOOKUP(RubrosGastos[[#This Row],[RUBRO]],'EJECUCIÓN GASTOS'!$A$17:$B$83,2,FALSE)</f>
        <v>Aportes al ICBF</v>
      </c>
      <c r="I16" t="s">
        <v>189</v>
      </c>
      <c r="J16" t="s">
        <v>190</v>
      </c>
    </row>
    <row r="17" spans="1:10" x14ac:dyDescent="0.25">
      <c r="A17" s="1" t="s">
        <v>44</v>
      </c>
      <c r="B17" s="3" t="s">
        <v>188</v>
      </c>
      <c r="G17" t="str">
        <f>+VLOOKUP(RubrosGastos[[#This Row],[RUBRO]],'EJECUCIÓN GASTOS'!$A$17:$B$83,2,FALSE)</f>
        <v>Aportes al ICBF</v>
      </c>
      <c r="I17" t="s">
        <v>189</v>
      </c>
      <c r="J17" t="s">
        <v>190</v>
      </c>
    </row>
    <row r="18" spans="1:10" x14ac:dyDescent="0.25">
      <c r="A18" s="1" t="s">
        <v>45</v>
      </c>
      <c r="B18" s="3" t="s">
        <v>188</v>
      </c>
      <c r="G18" t="str">
        <f>+VLOOKUP(RubrosGastos[[#This Row],[RUBRO]],'EJECUCIÓN GASTOS'!$A$17:$B$83,2,FALSE)</f>
        <v>Aportes al SENA</v>
      </c>
      <c r="I18" t="s">
        <v>189</v>
      </c>
      <c r="J18" t="s">
        <v>190</v>
      </c>
    </row>
    <row r="19" spans="1:10" x14ac:dyDescent="0.25">
      <c r="A19" s="1" t="s">
        <v>47</v>
      </c>
      <c r="B19" s="3" t="s">
        <v>188</v>
      </c>
      <c r="G19" t="str">
        <f>+VLOOKUP(RubrosGastos[[#This Row],[RUBRO]],'EJECUCIÓN GASTOS'!$A$17:$B$83,2,FALSE)</f>
        <v>Aportes al SENA</v>
      </c>
      <c r="I19" t="s">
        <v>189</v>
      </c>
      <c r="J19" t="s">
        <v>190</v>
      </c>
    </row>
    <row r="20" spans="1:10" x14ac:dyDescent="0.25">
      <c r="A20" s="1" t="s">
        <v>48</v>
      </c>
      <c r="B20" s="3" t="s">
        <v>188</v>
      </c>
      <c r="G20" t="str">
        <f>+VLOOKUP(RubrosGastos[[#This Row],[RUBRO]],'EJECUCIÓN GASTOS'!$A$17:$B$83,2,FALSE)</f>
        <v>Vacaciones</v>
      </c>
      <c r="I20" t="s">
        <v>189</v>
      </c>
      <c r="J20" t="s">
        <v>190</v>
      </c>
    </row>
    <row r="21" spans="1:10" x14ac:dyDescent="0.25">
      <c r="A21" s="1" t="s">
        <v>50</v>
      </c>
      <c r="B21" s="3" t="s">
        <v>188</v>
      </c>
      <c r="G21" t="str">
        <f>+VLOOKUP(RubrosGastos[[#This Row],[RUBRO]],'EJECUCIÓN GASTOS'!$A$17:$B$83,2,FALSE)</f>
        <v>Bonificación especial de recreación</v>
      </c>
      <c r="I21" t="s">
        <v>189</v>
      </c>
      <c r="J21" t="s">
        <v>190</v>
      </c>
    </row>
    <row r="22" spans="1:10" x14ac:dyDescent="0.25">
      <c r="A22" s="5" t="s">
        <v>53</v>
      </c>
      <c r="B22" s="3"/>
      <c r="G22" t="str">
        <f>+VLOOKUP(RubrosGastos[[#This Row],[RUBRO]],'EJECUCIÓN GASTOS'!$A$17:$B$83,2,FALSE)</f>
        <v>Materiales y suministros</v>
      </c>
      <c r="I22" t="s">
        <v>54</v>
      </c>
      <c r="J22" t="s">
        <v>191</v>
      </c>
    </row>
    <row r="23" spans="1:10" x14ac:dyDescent="0.25">
      <c r="A23" s="1" t="s">
        <v>55</v>
      </c>
      <c r="B23" s="3"/>
      <c r="G23" t="str">
        <f>+VLOOKUP(RubrosGastos[[#This Row],[RUBRO]],'EJECUCIÓN GASTOS'!$A$17:$B$83,2,FALSE)</f>
        <v>Minerales; electricidad, gas y agua</v>
      </c>
      <c r="I23" t="s">
        <v>54</v>
      </c>
      <c r="J23" t="s">
        <v>191</v>
      </c>
    </row>
    <row r="24" spans="1:10" x14ac:dyDescent="0.25">
      <c r="A24" s="1" t="s">
        <v>57</v>
      </c>
      <c r="B24" s="3"/>
      <c r="G24" t="str">
        <f>+VLOOKUP(RubrosGastos[[#This Row],[RUBRO]],'EJECUCIÓN GASTOS'!$A$17:$B$83,2,FALSE)</f>
        <v>Otros bienes transportables (excepto productos métalicos, maquinaria y equipo)</v>
      </c>
      <c r="I24" t="s">
        <v>54</v>
      </c>
      <c r="J24" t="s">
        <v>191</v>
      </c>
    </row>
    <row r="25" spans="1:10" x14ac:dyDescent="0.25">
      <c r="A25" s="1" t="s">
        <v>59</v>
      </c>
      <c r="B25" s="3"/>
      <c r="G25" t="str">
        <f>+VLOOKUP(RubrosGastos[[#This Row],[RUBRO]],'EJECUCIÓN GASTOS'!$A$17:$B$83,2,FALSE)</f>
        <v>Productos metálicos y paquetes de software</v>
      </c>
      <c r="I25" t="s">
        <v>54</v>
      </c>
      <c r="J25" t="s">
        <v>191</v>
      </c>
    </row>
    <row r="26" spans="1:10" x14ac:dyDescent="0.25">
      <c r="A26" s="1" t="s">
        <v>61</v>
      </c>
      <c r="B26" s="3"/>
      <c r="G26" t="str">
        <f>+VLOOKUP(RubrosGastos[[#This Row],[RUBRO]],'EJECUCIÓN GASTOS'!$A$17:$B$83,2,FALSE)</f>
        <v>Productos metálicos y paquetes de software</v>
      </c>
      <c r="I26" t="s">
        <v>54</v>
      </c>
      <c r="J26" t="s">
        <v>191</v>
      </c>
    </row>
    <row r="27" spans="1:10" x14ac:dyDescent="0.25">
      <c r="A27" s="5" t="s">
        <v>62</v>
      </c>
      <c r="B27" s="3"/>
      <c r="G27" t="str">
        <f>+VLOOKUP(RubrosGastos[[#This Row],[RUBRO]],'EJECUCIÓN GASTOS'!$A$17:$B$83,2,FALSE)</f>
        <v>Adquisición de servicios</v>
      </c>
      <c r="I27" t="s">
        <v>63</v>
      </c>
      <c r="J27" t="s">
        <v>191</v>
      </c>
    </row>
    <row r="28" spans="1:10" x14ac:dyDescent="0.25">
      <c r="A28" s="3" t="s">
        <v>64</v>
      </c>
      <c r="B28" s="3"/>
      <c r="G28" t="str">
        <f>+VLOOKUP(RubrosGastos[[#This Row],[RUBRO]],'EJECUCIÓN GASTOS'!$A$17:$B$83,2,FALSE)</f>
        <v>Construcción y Servicios de la construcción</v>
      </c>
      <c r="I28" t="s">
        <v>63</v>
      </c>
      <c r="J28" t="s">
        <v>191</v>
      </c>
    </row>
    <row r="29" spans="1:10" x14ac:dyDescent="0.25">
      <c r="A29" s="1" t="s">
        <v>66</v>
      </c>
      <c r="B29" s="3"/>
      <c r="G29" t="str">
        <f>+VLOOKUP(RubrosGastos[[#This Row],[RUBRO]],'EJECUCIÓN GASTOS'!$A$17:$B$83,2,FALSE)</f>
        <v>Servicios de alojamiento; servicios de suministro de comidas y bebidas; servicios de transporte; y servicios de distribución de electricidad, gas y agua</v>
      </c>
      <c r="I29" t="s">
        <v>63</v>
      </c>
      <c r="J29" t="s">
        <v>191</v>
      </c>
    </row>
    <row r="30" spans="1:10" x14ac:dyDescent="0.25">
      <c r="A30" s="1" t="s">
        <v>68</v>
      </c>
      <c r="B30" s="3"/>
      <c r="G30" t="str">
        <f>+VLOOKUP(RubrosGastos[[#This Row],[RUBRO]],'EJECUCIÓN GASTOS'!$A$17:$B$83,2,FALSE)</f>
        <v>Servicios de alojamiento; servicios de suministro de comidas y bebidas; servicios de transporte; y servicios de distribución de electricidad, gas y agua</v>
      </c>
      <c r="I30" t="s">
        <v>63</v>
      </c>
      <c r="J30" t="s">
        <v>191</v>
      </c>
    </row>
    <row r="31" spans="1:10" x14ac:dyDescent="0.25">
      <c r="A31" s="1" t="s">
        <v>69</v>
      </c>
      <c r="B31" s="3" t="s">
        <v>188</v>
      </c>
      <c r="G31" t="str">
        <f>+VLOOKUP(RubrosGastos[[#This Row],[RUBRO]],'EJECUCIÓN GASTOS'!$A$17:$B$83,2,FALSE)</f>
        <v>Servicios financieros y servicios conexos, servicios inmobiliarios y servicios de leasing</v>
      </c>
      <c r="I31" t="s">
        <v>63</v>
      </c>
      <c r="J31" t="s">
        <v>191</v>
      </c>
    </row>
    <row r="32" spans="1:10" x14ac:dyDescent="0.25">
      <c r="A32" s="1" t="s">
        <v>71</v>
      </c>
      <c r="B32" s="3"/>
      <c r="G32" t="str">
        <f>+VLOOKUP(RubrosGastos[[#This Row],[RUBRO]],'EJECUCIÓN GASTOS'!$A$17:$B$83,2,FALSE)</f>
        <v>Servicios financieros y servicios conexos, servicios inmobiliarios y servicios de leasing</v>
      </c>
      <c r="I32" t="s">
        <v>63</v>
      </c>
      <c r="J32" t="s">
        <v>191</v>
      </c>
    </row>
    <row r="33" spans="1:10" x14ac:dyDescent="0.25">
      <c r="A33" s="1" t="s">
        <v>72</v>
      </c>
      <c r="B33" s="3"/>
      <c r="G33" t="str">
        <f>+VLOOKUP(RubrosGastos[[#This Row],[RUBRO]],'EJECUCIÓN GASTOS'!$A$17:$B$83,2,FALSE)</f>
        <v>Servicios financieros y servicios conexos, servicios inmobiliarios y servicios de leasing</v>
      </c>
      <c r="I33" t="s">
        <v>63</v>
      </c>
      <c r="J33" t="s">
        <v>191</v>
      </c>
    </row>
    <row r="34" spans="1:10" x14ac:dyDescent="0.25">
      <c r="A34" s="1" t="s">
        <v>73</v>
      </c>
      <c r="B34" s="3"/>
      <c r="G34" t="str">
        <f>+VLOOKUP(RubrosGastos[[#This Row],[RUBRO]],'EJECUCIÓN GASTOS'!$A$17:$B$83,2,FALSE)</f>
        <v xml:space="preserve">Servicios prestados a las empresas y servicios de producción </v>
      </c>
      <c r="I34" t="s">
        <v>63</v>
      </c>
      <c r="J34" t="s">
        <v>191</v>
      </c>
    </row>
    <row r="35" spans="1:10" x14ac:dyDescent="0.25">
      <c r="A35" s="1" t="s">
        <v>75</v>
      </c>
      <c r="B35" s="3"/>
      <c r="G35" t="str">
        <f>+VLOOKUP(RubrosGastos[[#This Row],[RUBRO]],'EJECUCIÓN GASTOS'!$A$17:$B$83,2,FALSE)</f>
        <v xml:space="preserve">Servicios prestados a las empresas y servicios de producción </v>
      </c>
      <c r="I35" t="s">
        <v>63</v>
      </c>
      <c r="J35" t="s">
        <v>191</v>
      </c>
    </row>
    <row r="36" spans="1:10" x14ac:dyDescent="0.25">
      <c r="A36" s="1" t="s">
        <v>76</v>
      </c>
      <c r="B36" s="3" t="s">
        <v>188</v>
      </c>
      <c r="G36" t="str">
        <f>+VLOOKUP(RubrosGastos[[#This Row],[RUBRO]],'EJECUCIÓN GASTOS'!$A$17:$B$83,2,FALSE)</f>
        <v>Servicios para la comunidad, sociales y personales</v>
      </c>
      <c r="I36" t="s">
        <v>63</v>
      </c>
      <c r="J36" t="s">
        <v>191</v>
      </c>
    </row>
    <row r="37" spans="1:10" x14ac:dyDescent="0.25">
      <c r="A37" s="1" t="s">
        <v>78</v>
      </c>
      <c r="B37" s="3"/>
      <c r="G37" t="str">
        <f>+VLOOKUP(RubrosGastos[[#This Row],[RUBRO]],'EJECUCIÓN GASTOS'!$A$17:$B$83,2,FALSE)</f>
        <v>Servicios para la comunidad, sociales y personales</v>
      </c>
      <c r="I37" t="s">
        <v>63</v>
      </c>
      <c r="J37" t="s">
        <v>191</v>
      </c>
    </row>
    <row r="38" spans="1:10" x14ac:dyDescent="0.25">
      <c r="A38" s="1" t="s">
        <v>79</v>
      </c>
      <c r="B38" s="3"/>
      <c r="G38" t="str">
        <f>+VLOOKUP(RubrosGastos[[#This Row],[RUBRO]],'EJECUCIÓN GASTOS'!$A$17:$B$83,2,FALSE)</f>
        <v>Servicios para la comunidad, sociales y personales</v>
      </c>
      <c r="I38" t="s">
        <v>63</v>
      </c>
      <c r="J38" t="s">
        <v>191</v>
      </c>
    </row>
    <row r="39" spans="1:10" x14ac:dyDescent="0.25">
      <c r="A39" s="1" t="s">
        <v>80</v>
      </c>
      <c r="B39" s="3" t="s">
        <v>188</v>
      </c>
      <c r="G39" t="str">
        <f>+VLOOKUP(RubrosGastos[[#This Row],[RUBRO]],'EJECUCIÓN GASTOS'!$A$17:$B$83,2,FALSE)</f>
        <v>Viáticos de los funcionarios en comisión</v>
      </c>
      <c r="I39" t="s">
        <v>63</v>
      </c>
      <c r="J39" t="s">
        <v>191</v>
      </c>
    </row>
    <row r="40" spans="1:10" x14ac:dyDescent="0.25">
      <c r="A40" s="7" t="s">
        <v>82</v>
      </c>
      <c r="B40" s="3"/>
      <c r="G40" t="str">
        <f>+VLOOKUP(RubrosGastos[[#This Row],[RUBRO]],'EJECUCIÓN GASTOS'!$A$17:$B$83,2,FALSE)</f>
        <v>Gastos de comercialización y producción</v>
      </c>
      <c r="I40" t="s">
        <v>83</v>
      </c>
      <c r="J40" t="s">
        <v>192</v>
      </c>
    </row>
    <row r="41" spans="1:10" x14ac:dyDescent="0.25">
      <c r="A41" s="4" t="s">
        <v>84</v>
      </c>
      <c r="B41" s="3"/>
      <c r="G41" t="str">
        <f>+VLOOKUP(RubrosGastos[[#This Row],[RUBRO]],'EJECUCIÓN GASTOS'!$A$17:$B$83,2,FALSE)</f>
        <v>Materiales y suministros</v>
      </c>
      <c r="I41" t="s">
        <v>54</v>
      </c>
      <c r="J41" t="s">
        <v>192</v>
      </c>
    </row>
    <row r="42" spans="1:10" x14ac:dyDescent="0.25">
      <c r="A42" s="1" t="s">
        <v>85</v>
      </c>
      <c r="B42" s="3"/>
      <c r="G42" t="str">
        <f>+VLOOKUP(RubrosGastos[[#This Row],[RUBRO]],'EJECUCIÓN GASTOS'!$A$17:$B$83,2,FALSE)</f>
        <v>Otros bienes transportables (excepto productos metálicos, maquinaria y equipo)</v>
      </c>
      <c r="I42" t="s">
        <v>54</v>
      </c>
      <c r="J42" t="s">
        <v>192</v>
      </c>
    </row>
    <row r="43" spans="1:10" x14ac:dyDescent="0.25">
      <c r="A43" s="5" t="s">
        <v>89</v>
      </c>
      <c r="B43" s="3"/>
      <c r="G43" t="str">
        <f>+VLOOKUP(RubrosGastos[[#This Row],[RUBRO]],'EJECUCIÓN GASTOS'!$A$17:$B$83,2,FALSE)</f>
        <v>Adquisición de servicios</v>
      </c>
      <c r="I43" t="s">
        <v>63</v>
      </c>
      <c r="J43" t="s">
        <v>192</v>
      </c>
    </row>
    <row r="44" spans="1:10" x14ac:dyDescent="0.25">
      <c r="A44" s="1" t="s">
        <v>90</v>
      </c>
      <c r="B44" s="3"/>
      <c r="G44" t="str">
        <f>+VLOOKUP(RubrosGastos[[#This Row],[RUBRO]],'EJECUCIÓN GASTOS'!$A$17:$B$83,2,FALSE)</f>
        <v>Servicios de alojamiento; servicios de suministro de comidas y bebidas; servicios de transporte; y servicios de distribución de electricidad, gas y agua</v>
      </c>
      <c r="I44" t="s">
        <v>63</v>
      </c>
      <c r="J44" t="s">
        <v>192</v>
      </c>
    </row>
    <row r="45" spans="1:10" x14ac:dyDescent="0.25">
      <c r="A45" s="1" t="s">
        <v>91</v>
      </c>
      <c r="B45" s="3" t="s">
        <v>188</v>
      </c>
      <c r="G45" t="str">
        <f>+VLOOKUP(RubrosGastos[[#This Row],[RUBRO]],'EJECUCIÓN GASTOS'!$A$17:$B$83,2,FALSE)</f>
        <v xml:space="preserve">Servicios prestados a las empresas y servicios de producción </v>
      </c>
      <c r="I45" t="s">
        <v>63</v>
      </c>
      <c r="J45" t="s">
        <v>192</v>
      </c>
    </row>
    <row r="46" spans="1:10" x14ac:dyDescent="0.25">
      <c r="A46" s="1" t="s">
        <v>92</v>
      </c>
      <c r="B46" s="3"/>
      <c r="G46" t="str">
        <f>+VLOOKUP(RubrosGastos[[#This Row],[RUBRO]],'EJECUCIÓN GASTOS'!$A$17:$B$83,2,FALSE)</f>
        <v xml:space="preserve">Servicios prestados a las empresas y servicios de producción </v>
      </c>
      <c r="I46" t="s">
        <v>63</v>
      </c>
      <c r="J46" t="s">
        <v>192</v>
      </c>
    </row>
    <row r="47" spans="1:10" x14ac:dyDescent="0.25">
      <c r="A47" s="1" t="s">
        <v>93</v>
      </c>
      <c r="B47" s="3"/>
      <c r="G47" t="str">
        <f>+VLOOKUP(RubrosGastos[[#This Row],[RUBRO]],'EJECUCIÓN GASTOS'!$A$17:$B$83,2,FALSE)</f>
        <v xml:space="preserve">Servicios prestados a las empresas y servicios de producción </v>
      </c>
      <c r="I47" t="s">
        <v>63</v>
      </c>
      <c r="J47" t="s">
        <v>192</v>
      </c>
    </row>
    <row r="48" spans="1:10" x14ac:dyDescent="0.25">
      <c r="A48" s="1" t="s">
        <v>94</v>
      </c>
      <c r="B48" s="3"/>
      <c r="G48" t="str">
        <f>+VLOOKUP(RubrosGastos[[#This Row],[RUBRO]],'EJECUCIÓN GASTOS'!$A$17:$B$83,2,FALSE)</f>
        <v>Servicios para la comunidad, sociales y personales</v>
      </c>
      <c r="I48" t="s">
        <v>63</v>
      </c>
      <c r="J48" t="s">
        <v>192</v>
      </c>
    </row>
    <row r="49" spans="1:10" x14ac:dyDescent="0.25">
      <c r="A49" s="5" t="s">
        <v>95</v>
      </c>
      <c r="B49" s="3"/>
      <c r="G49" t="str">
        <f>+VLOOKUP(RubrosGastos[[#This Row],[RUBRO]],'EJECUCIÓN GASTOS'!$A$17:$B$83,2,FALSE)</f>
        <v>Gastos por tributos, multas, sanciones e intereses de mora</v>
      </c>
      <c r="I49" t="s">
        <v>96</v>
      </c>
      <c r="J49" t="s">
        <v>193</v>
      </c>
    </row>
    <row r="50" spans="1:10" x14ac:dyDescent="0.25">
      <c r="A50" s="5" t="s">
        <v>97</v>
      </c>
      <c r="B50" s="3"/>
      <c r="G50" t="str">
        <f>+VLOOKUP(RubrosGastos[[#This Row],[RUBRO]],'EJECUCIÓN GASTOS'!$A$17:$B$83,2,FALSE)</f>
        <v>Impuestos</v>
      </c>
      <c r="I50" t="s">
        <v>96</v>
      </c>
      <c r="J50" t="s">
        <v>193</v>
      </c>
    </row>
    <row r="51" spans="1:10" x14ac:dyDescent="0.25">
      <c r="A51" s="1" t="s">
        <v>99</v>
      </c>
      <c r="B51" s="3"/>
      <c r="G51" t="str">
        <f>+VLOOKUP(RubrosGastos[[#This Row],[RUBRO]],'EJECUCIÓN GASTOS'!$A$17:$B$83,2,FALSE)</f>
        <v>Impuesto sobre la renta y complementarios</v>
      </c>
      <c r="I51" t="s">
        <v>96</v>
      </c>
      <c r="J51" t="s">
        <v>193</v>
      </c>
    </row>
    <row r="52" spans="1:10" x14ac:dyDescent="0.25">
      <c r="A52" s="1" t="s">
        <v>101</v>
      </c>
      <c r="B52" s="3"/>
      <c r="G52" t="str">
        <f>+VLOOKUP(RubrosGastos[[#This Row],[RUBRO]],'EJECUCIÓN GASTOS'!$A$17:$B$83,2,FALSE)</f>
        <v>Impuesto nacional del consumo (IVA )</v>
      </c>
      <c r="I52" t="s">
        <v>96</v>
      </c>
      <c r="J52" t="s">
        <v>193</v>
      </c>
    </row>
    <row r="53" spans="1:10" x14ac:dyDescent="0.25">
      <c r="A53" s="1" t="s">
        <v>103</v>
      </c>
      <c r="B53" s="3"/>
      <c r="G53" t="str">
        <f>+VLOOKUP(RubrosGastos[[#This Row],[RUBRO]],'EJECUCIÓN GASTOS'!$A$17:$B$83,2,FALSE)</f>
        <v>Gravamen a los movimientos financieros</v>
      </c>
      <c r="I53" t="s">
        <v>96</v>
      </c>
      <c r="J53" t="s">
        <v>193</v>
      </c>
    </row>
    <row r="54" spans="1:10" x14ac:dyDescent="0.25">
      <c r="A54" s="1" t="s">
        <v>105</v>
      </c>
      <c r="B54" s="3"/>
      <c r="G54" t="str">
        <f>+VLOOKUP(RubrosGastos[[#This Row],[RUBRO]],'EJECUCIÓN GASTOS'!$A$17:$B$83,2,FALSE)</f>
        <v>Impuesto de registro</v>
      </c>
      <c r="I54" t="s">
        <v>96</v>
      </c>
      <c r="J54" t="s">
        <v>193</v>
      </c>
    </row>
    <row r="55" spans="1:10" x14ac:dyDescent="0.25">
      <c r="A55" s="1" t="s">
        <v>107</v>
      </c>
      <c r="B55" s="3"/>
      <c r="G55" t="str">
        <f>+VLOOKUP(RubrosGastos[[#This Row],[RUBRO]],'EJECUCIÓN GASTOS'!$A$17:$B$83,2,FALSE)</f>
        <v>Impuesto de industria y comercio</v>
      </c>
      <c r="I55" t="s">
        <v>96</v>
      </c>
      <c r="J55" t="s">
        <v>193</v>
      </c>
    </row>
    <row r="56" spans="1:10" x14ac:dyDescent="0.25">
      <c r="A56" s="1" t="s">
        <v>109</v>
      </c>
      <c r="B56" s="3"/>
      <c r="G56" t="str">
        <f>+VLOOKUP(RubrosGastos[[#This Row],[RUBRO]],'EJECUCIÓN GASTOS'!$A$17:$B$83,2,FALSE)</f>
        <v>Impuesto sobre las ventas</v>
      </c>
      <c r="I56" t="s">
        <v>96</v>
      </c>
      <c r="J56" t="s">
        <v>193</v>
      </c>
    </row>
    <row r="57" spans="1:10" x14ac:dyDescent="0.25">
      <c r="A57" s="91" t="s">
        <v>87</v>
      </c>
      <c r="G57" s="92" t="s">
        <v>88</v>
      </c>
      <c r="I57" t="s">
        <v>54</v>
      </c>
      <c r="J57" t="s">
        <v>192</v>
      </c>
    </row>
    <row r="58" spans="1:10" x14ac:dyDescent="0.25">
      <c r="A58" s="5" t="s">
        <v>111</v>
      </c>
      <c r="B58" s="3"/>
      <c r="G58" t="str">
        <f>+VLOOKUP(RubrosGastos[[#This Row],[RUBRO]],'EJECUCIÓN GASTOS'!$A$17:$B$83,2,FALSE)</f>
        <v>Estampillas</v>
      </c>
      <c r="I58" t="s">
        <v>96</v>
      </c>
      <c r="J58" t="s">
        <v>193</v>
      </c>
    </row>
    <row r="59" spans="1:10" x14ac:dyDescent="0.25">
      <c r="A59" s="5" t="s">
        <v>113</v>
      </c>
      <c r="B59" s="3"/>
      <c r="G59" t="str">
        <f>+VLOOKUP(RubrosGastos[[#This Row],[RUBRO]],'EJECUCIÓN GASTOS'!$A$17:$B$83,2,FALSE)</f>
        <v>Tasas y derechos administrativos</v>
      </c>
      <c r="I59" t="s">
        <v>96</v>
      </c>
      <c r="J59" t="s">
        <v>193</v>
      </c>
    </row>
    <row r="60" spans="1:10" x14ac:dyDescent="0.25">
      <c r="A60" s="6" t="s">
        <v>115</v>
      </c>
      <c r="B60" s="3"/>
      <c r="G60" t="str">
        <f>+VLOOKUP(RubrosGastos[[#This Row],[RUBRO]],'EJECUCIÓN GASTOS'!$A$17:$B$83,2,FALSE)</f>
        <v>Contribuciones</v>
      </c>
      <c r="I60" t="s">
        <v>96</v>
      </c>
      <c r="J60" t="s">
        <v>193</v>
      </c>
    </row>
    <row r="61" spans="1:10" x14ac:dyDescent="0.25">
      <c r="A61" s="1" t="s">
        <v>117</v>
      </c>
      <c r="B61" s="3"/>
      <c r="G61" t="str">
        <f>+VLOOKUP(RubrosGastos[[#This Row],[RUBRO]],'EJECUCIÓN GASTOS'!$A$17:$B$83,2,FALSE)</f>
        <v>Cuota de fiscalización</v>
      </c>
      <c r="I61" t="s">
        <v>96</v>
      </c>
      <c r="J61" t="s">
        <v>193</v>
      </c>
    </row>
    <row r="62" spans="1:10" x14ac:dyDescent="0.25">
      <c r="A62" s="6" t="s">
        <v>119</v>
      </c>
      <c r="B62" s="3"/>
      <c r="G62" t="str">
        <f>+VLOOKUP(RubrosGastos[[#This Row],[RUBRO]],'EJECUCIÓN GASTOS'!$A$17:$B$83,2,FALSE)</f>
        <v>Multas, sanciones e intereses de mora</v>
      </c>
      <c r="I62" t="s">
        <v>96</v>
      </c>
      <c r="J62" t="s">
        <v>193</v>
      </c>
    </row>
    <row r="63" spans="1:10" x14ac:dyDescent="0.25">
      <c r="A63" s="6" t="s">
        <v>121</v>
      </c>
      <c r="B63" s="3"/>
      <c r="G63" t="str">
        <f>+VLOOKUP(RubrosGastos[[#This Row],[RUBRO]],'EJECUCIÓN GASTOS'!$A$17:$B$83,2,FALSE)</f>
        <v>Multas y sanciones</v>
      </c>
      <c r="I63" t="s">
        <v>96</v>
      </c>
      <c r="J63" t="s">
        <v>193</v>
      </c>
    </row>
    <row r="64" spans="1:10" x14ac:dyDescent="0.25">
      <c r="A64" s="3" t="s">
        <v>123</v>
      </c>
      <c r="B64" s="3"/>
      <c r="G64" t="str">
        <f>+VLOOKUP(RubrosGastos[[#This Row],[RUBRO]],'EJECUCIÓN GASTOS'!$A$17:$B$83,2,FALSE)</f>
        <v>Sanciones administrativas</v>
      </c>
      <c r="I64" t="s">
        <v>96</v>
      </c>
      <c r="J64" t="s">
        <v>193</v>
      </c>
    </row>
    <row r="65" spans="1:10" x14ac:dyDescent="0.25">
      <c r="A65" s="3" t="s">
        <v>125</v>
      </c>
      <c r="B65" s="3"/>
      <c r="G65" t="str">
        <f>+VLOOKUP(RubrosGastos[[#This Row],[RUBRO]],'EJECUCIÓN GASTOS'!$A$17:$B$83,2,FALSE)</f>
        <v>Intereses de mora</v>
      </c>
      <c r="I65" t="s">
        <v>96</v>
      </c>
      <c r="J65" t="s">
        <v>193</v>
      </c>
    </row>
    <row r="66" spans="1:10" x14ac:dyDescent="0.25">
      <c r="A66" s="1" t="s">
        <v>194</v>
      </c>
      <c r="B66" s="3"/>
      <c r="I66" t="s">
        <v>195</v>
      </c>
      <c r="J66" t="s">
        <v>191</v>
      </c>
    </row>
    <row r="67" spans="1:10" x14ac:dyDescent="0.25">
      <c r="A67" s="69" t="s">
        <v>196</v>
      </c>
      <c r="G67" t="s">
        <v>197</v>
      </c>
      <c r="I67" t="s">
        <v>195</v>
      </c>
      <c r="J67" t="s">
        <v>191</v>
      </c>
    </row>
    <row r="68" spans="1:10" x14ac:dyDescent="0.25">
      <c r="A68" s="69" t="s">
        <v>198</v>
      </c>
      <c r="G68" t="s">
        <v>199</v>
      </c>
      <c r="I68" t="s">
        <v>195</v>
      </c>
      <c r="J68" t="s">
        <v>191</v>
      </c>
    </row>
    <row r="69" spans="1:10" x14ac:dyDescent="0.25">
      <c r="A69" s="69" t="s">
        <v>200</v>
      </c>
      <c r="G69" t="s">
        <v>201</v>
      </c>
      <c r="I69" t="s">
        <v>195</v>
      </c>
      <c r="J69" t="s">
        <v>191</v>
      </c>
    </row>
    <row r="70" spans="1:10" x14ac:dyDescent="0.25">
      <c r="A70" s="69" t="s">
        <v>202</v>
      </c>
      <c r="G70" t="s">
        <v>203</v>
      </c>
      <c r="I70" t="s">
        <v>195</v>
      </c>
      <c r="J70" t="s">
        <v>191</v>
      </c>
    </row>
    <row r="71" spans="1:10" x14ac:dyDescent="0.25">
      <c r="A71" s="69" t="s">
        <v>204</v>
      </c>
      <c r="G71" t="s">
        <v>205</v>
      </c>
      <c r="I71" t="s">
        <v>195</v>
      </c>
      <c r="J71" t="s">
        <v>191</v>
      </c>
    </row>
    <row r="72" spans="1:10" x14ac:dyDescent="0.25">
      <c r="A72" s="69" t="s">
        <v>206</v>
      </c>
      <c r="G72" t="s">
        <v>207</v>
      </c>
      <c r="I72" t="s">
        <v>195</v>
      </c>
      <c r="J72" t="s">
        <v>191</v>
      </c>
    </row>
    <row r="73" spans="1:10" x14ac:dyDescent="0.25">
      <c r="A73" s="69" t="s">
        <v>208</v>
      </c>
      <c r="G73" t="s">
        <v>209</v>
      </c>
      <c r="I73" t="s">
        <v>195</v>
      </c>
      <c r="J73" t="s">
        <v>191</v>
      </c>
    </row>
    <row r="74" spans="1:10" x14ac:dyDescent="0.25">
      <c r="A74" s="69" t="s">
        <v>210</v>
      </c>
      <c r="G74" t="s">
        <v>211</v>
      </c>
      <c r="I74" t="s">
        <v>195</v>
      </c>
      <c r="J74" t="s">
        <v>191</v>
      </c>
    </row>
    <row r="75" spans="1:10" x14ac:dyDescent="0.25">
      <c r="A75" s="69" t="s">
        <v>212</v>
      </c>
      <c r="G75" t="s">
        <v>213</v>
      </c>
      <c r="I75" t="s">
        <v>195</v>
      </c>
      <c r="J75" t="s">
        <v>191</v>
      </c>
    </row>
    <row r="76" spans="1:10" x14ac:dyDescent="0.25">
      <c r="A76" s="69" t="s">
        <v>214</v>
      </c>
      <c r="G76" t="s">
        <v>215</v>
      </c>
      <c r="I76" t="s">
        <v>195</v>
      </c>
      <c r="J76" t="s">
        <v>191</v>
      </c>
    </row>
    <row r="77" spans="1:10" x14ac:dyDescent="0.25">
      <c r="A77" s="69" t="s">
        <v>216</v>
      </c>
      <c r="G77" t="s">
        <v>217</v>
      </c>
      <c r="I77" t="s">
        <v>195</v>
      </c>
      <c r="J77" t="s">
        <v>191</v>
      </c>
    </row>
    <row r="78" spans="1:10" x14ac:dyDescent="0.25">
      <c r="A78" s="69" t="s">
        <v>218</v>
      </c>
      <c r="G78" t="s">
        <v>219</v>
      </c>
      <c r="I78" t="s">
        <v>195</v>
      </c>
      <c r="J78" t="s">
        <v>191</v>
      </c>
    </row>
    <row r="79" spans="1:10" x14ac:dyDescent="0.25">
      <c r="A79" s="69" t="s">
        <v>220</v>
      </c>
      <c r="G79" t="s">
        <v>221</v>
      </c>
      <c r="I79" t="s">
        <v>195</v>
      </c>
      <c r="J79" t="s">
        <v>191</v>
      </c>
    </row>
    <row r="80" spans="1:10" x14ac:dyDescent="0.25">
      <c r="A80" s="69" t="s">
        <v>222</v>
      </c>
      <c r="G80" t="s">
        <v>223</v>
      </c>
      <c r="I80" t="s">
        <v>195</v>
      </c>
      <c r="J80" t="s">
        <v>191</v>
      </c>
    </row>
    <row r="81" spans="1:10" x14ac:dyDescent="0.25">
      <c r="A81" s="69" t="s">
        <v>224</v>
      </c>
      <c r="G81" t="s">
        <v>225</v>
      </c>
      <c r="I81" t="s">
        <v>195</v>
      </c>
      <c r="J81" t="s">
        <v>191</v>
      </c>
    </row>
    <row r="82" spans="1:10" x14ac:dyDescent="0.25">
      <c r="A82" s="69" t="s">
        <v>226</v>
      </c>
      <c r="G82" t="s">
        <v>227</v>
      </c>
      <c r="I82" t="s">
        <v>195</v>
      </c>
      <c r="J82" t="s">
        <v>191</v>
      </c>
    </row>
    <row r="83" spans="1:10" x14ac:dyDescent="0.25">
      <c r="A83" s="69" t="s">
        <v>228</v>
      </c>
      <c r="G83" t="s">
        <v>229</v>
      </c>
      <c r="I83" t="s">
        <v>195</v>
      </c>
      <c r="J83" t="s">
        <v>191</v>
      </c>
    </row>
    <row r="84" spans="1:10" x14ac:dyDescent="0.25">
      <c r="A84" s="69" t="s">
        <v>230</v>
      </c>
      <c r="G84" t="s">
        <v>231</v>
      </c>
      <c r="I84" t="s">
        <v>195</v>
      </c>
      <c r="J84" t="s">
        <v>191</v>
      </c>
    </row>
    <row r="85" spans="1:10" x14ac:dyDescent="0.25">
      <c r="A85" s="69" t="s">
        <v>232</v>
      </c>
      <c r="G85" t="s">
        <v>233</v>
      </c>
      <c r="I85" t="s">
        <v>195</v>
      </c>
      <c r="J85" t="s">
        <v>191</v>
      </c>
    </row>
    <row r="86" spans="1:10" x14ac:dyDescent="0.25">
      <c r="A86" s="69" t="s">
        <v>234</v>
      </c>
      <c r="G86" t="s">
        <v>235</v>
      </c>
      <c r="I86" t="s">
        <v>195</v>
      </c>
      <c r="J86" t="s">
        <v>191</v>
      </c>
    </row>
    <row r="87" spans="1:10" x14ac:dyDescent="0.25">
      <c r="A87" s="69" t="s">
        <v>236</v>
      </c>
      <c r="G87" t="s">
        <v>237</v>
      </c>
      <c r="I87" t="s">
        <v>195</v>
      </c>
      <c r="J87" t="s">
        <v>191</v>
      </c>
    </row>
    <row r="88" spans="1:10" x14ac:dyDescent="0.25">
      <c r="A88" s="69" t="s">
        <v>238</v>
      </c>
      <c r="G88" t="s">
        <v>239</v>
      </c>
      <c r="I88" t="s">
        <v>195</v>
      </c>
      <c r="J88" t="s">
        <v>191</v>
      </c>
    </row>
    <row r="89" spans="1:10" x14ac:dyDescent="0.25">
      <c r="A89" s="69" t="s">
        <v>240</v>
      </c>
      <c r="G89" t="s">
        <v>241</v>
      </c>
      <c r="I89" t="s">
        <v>195</v>
      </c>
      <c r="J89" t="s">
        <v>191</v>
      </c>
    </row>
    <row r="90" spans="1:10" x14ac:dyDescent="0.25">
      <c r="A90" s="69" t="s">
        <v>242</v>
      </c>
      <c r="G90" t="s">
        <v>147</v>
      </c>
      <c r="I90" t="s">
        <v>195</v>
      </c>
      <c r="J90" t="s">
        <v>191</v>
      </c>
    </row>
    <row r="91" spans="1:10" x14ac:dyDescent="0.25">
      <c r="A91" s="69" t="s">
        <v>243</v>
      </c>
      <c r="G91" t="s">
        <v>81</v>
      </c>
      <c r="I91" t="s">
        <v>195</v>
      </c>
      <c r="J91" t="s">
        <v>191</v>
      </c>
    </row>
    <row r="92" spans="1:10" ht="14" x14ac:dyDescent="0.3">
      <c r="A92" s="69" t="s">
        <v>244</v>
      </c>
      <c r="G92" t="s">
        <v>74</v>
      </c>
      <c r="I92" s="51" t="s">
        <v>83</v>
      </c>
      <c r="J92" t="s">
        <v>192</v>
      </c>
    </row>
    <row r="93" spans="1:10" ht="14" x14ac:dyDescent="0.3">
      <c r="A93" s="69" t="s">
        <v>245</v>
      </c>
      <c r="G93" t="s">
        <v>246</v>
      </c>
      <c r="I93" s="51" t="s">
        <v>96</v>
      </c>
      <c r="J93" t="s">
        <v>193</v>
      </c>
    </row>
    <row r="94" spans="1:10" ht="14" x14ac:dyDescent="0.3">
      <c r="A94" s="69" t="s">
        <v>247</v>
      </c>
      <c r="G94" s="71" t="s">
        <v>246</v>
      </c>
      <c r="I94" s="51" t="s">
        <v>96</v>
      </c>
      <c r="J94" t="s">
        <v>193</v>
      </c>
    </row>
  </sheetData>
  <phoneticPr fontId="5" type="noConversion"/>
  <conditionalFormatting sqref="A1:A1048576">
    <cfRule type="duplicateValues" dxfId="83" priority="83"/>
  </conditionalFormatting>
  <conditionalFormatting sqref="A2:A56 A58:A66">
    <cfRule type="duplicateValues" dxfId="82" priority="329"/>
  </conditionalFormatting>
  <conditionalFormatting sqref="C1:E1 C2:C9 C10:E1048576">
    <cfRule type="duplicateValues" dxfId="81" priority="82"/>
  </conditionalFormatting>
  <conditionalFormatting sqref="D3:D7">
    <cfRule type="expression" dxfId="80" priority="48">
      <formula>#REF!="A7"</formula>
    </cfRule>
    <cfRule type="expression" dxfId="79" priority="53">
      <formula>#REF!="A2"</formula>
    </cfRule>
    <cfRule type="expression" dxfId="78" priority="47">
      <formula>#REF!="A8"</formula>
    </cfRule>
    <cfRule type="expression" dxfId="77" priority="43">
      <formula>#REF!="A3"</formula>
    </cfRule>
    <cfRule type="expression" dxfId="76" priority="46">
      <formula>#REF!="A9"</formula>
    </cfRule>
    <cfRule type="expression" dxfId="75" priority="45">
      <formula>#REF!="A1"</formula>
    </cfRule>
    <cfRule type="expression" dxfId="74" priority="44">
      <formula>#REF!="A2"</formula>
    </cfRule>
    <cfRule type="expression" dxfId="73" priority="37">
      <formula>#REF!="A9"</formula>
    </cfRule>
    <cfRule type="expression" dxfId="72" priority="38">
      <formula>#REF!="A8"</formula>
    </cfRule>
    <cfRule type="expression" dxfId="71" priority="39">
      <formula>#REF!="A7"</formula>
    </cfRule>
    <cfRule type="expression" dxfId="70" priority="40">
      <formula>#REF!="A6"</formula>
    </cfRule>
    <cfRule type="expression" dxfId="69" priority="41">
      <formula>#REF!="A5"</formula>
    </cfRule>
    <cfRule type="expression" dxfId="68" priority="42">
      <formula>#REF!="A4"</formula>
    </cfRule>
    <cfRule type="expression" dxfId="67" priority="54">
      <formula>#REF!="A1"</formula>
    </cfRule>
    <cfRule type="expression" dxfId="66" priority="52">
      <formula>#REF!="A3"</formula>
    </cfRule>
    <cfRule type="expression" dxfId="65" priority="51">
      <formula>#REF!="A4"</formula>
    </cfRule>
    <cfRule type="expression" dxfId="64" priority="50">
      <formula>#REF!="A5"</formula>
    </cfRule>
    <cfRule type="expression" dxfId="63" priority="49">
      <formula>#REF!="A6"</formula>
    </cfRule>
  </conditionalFormatting>
  <conditionalFormatting sqref="D9">
    <cfRule type="expression" dxfId="62" priority="1">
      <formula>#REF!="A9"</formula>
    </cfRule>
    <cfRule type="expression" dxfId="61" priority="2">
      <formula>#REF!="A8"</formula>
    </cfRule>
    <cfRule type="expression" dxfId="60" priority="3">
      <formula>#REF!="A7"</formula>
    </cfRule>
    <cfRule type="expression" dxfId="59" priority="4">
      <formula>#REF!="A6"</formula>
    </cfRule>
    <cfRule type="expression" dxfId="58" priority="5">
      <formula>#REF!="A5"</formula>
    </cfRule>
    <cfRule type="expression" dxfId="57" priority="6">
      <formula>#REF!="A4"</formula>
    </cfRule>
    <cfRule type="expression" dxfId="56" priority="7">
      <formula>#REF!="A3"</formula>
    </cfRule>
    <cfRule type="expression" dxfId="55" priority="8">
      <formula>#REF!="A2"</formula>
    </cfRule>
    <cfRule type="expression" dxfId="54" priority="9">
      <formula>#REF!="A1"</formula>
    </cfRule>
  </conditionalFormatting>
  <conditionalFormatting sqref="D2:E2">
    <cfRule type="expression" dxfId="53" priority="79">
      <formula>#REF!="A3"</formula>
    </cfRule>
    <cfRule type="expression" dxfId="52" priority="80">
      <formula>#REF!="A2"</formula>
    </cfRule>
    <cfRule type="expression" dxfId="51" priority="81">
      <formula>#REF!="A1"</formula>
    </cfRule>
    <cfRule type="expression" dxfId="50" priority="74">
      <formula>#REF!="A8"</formula>
    </cfRule>
    <cfRule type="expression" dxfId="49" priority="73">
      <formula>#REF!="A9"</formula>
    </cfRule>
    <cfRule type="expression" dxfId="48" priority="75">
      <formula>#REF!="A7"</formula>
    </cfRule>
    <cfRule type="expression" dxfId="47" priority="76">
      <formula>#REF!="A6"</formula>
    </cfRule>
    <cfRule type="expression" dxfId="46" priority="77">
      <formula>#REF!="A5"</formula>
    </cfRule>
    <cfRule type="expression" dxfId="45" priority="78">
      <formula>#REF!="A4"</formula>
    </cfRule>
  </conditionalFormatting>
  <conditionalFormatting sqref="D8:E8">
    <cfRule type="expression" dxfId="44" priority="29">
      <formula>#REF!="A8"</formula>
    </cfRule>
    <cfRule type="expression" dxfId="43" priority="31">
      <formula>#REF!="A6"</formula>
    </cfRule>
    <cfRule type="expression" dxfId="42" priority="32">
      <formula>#REF!="A5"</formula>
    </cfRule>
    <cfRule type="expression" dxfId="41" priority="34">
      <formula>#REF!="A3"</formula>
    </cfRule>
    <cfRule type="expression" dxfId="40" priority="35">
      <formula>#REF!="A2"</formula>
    </cfRule>
    <cfRule type="expression" dxfId="39" priority="30">
      <formula>#REF!="A7"</formula>
    </cfRule>
    <cfRule type="expression" dxfId="38" priority="21">
      <formula>#REF!="A7"</formula>
    </cfRule>
    <cfRule type="expression" dxfId="37" priority="36">
      <formula>#REF!="A1"</formula>
    </cfRule>
    <cfRule type="expression" dxfId="36" priority="19">
      <formula>#REF!="A9"</formula>
    </cfRule>
    <cfRule type="expression" dxfId="35" priority="20">
      <formula>#REF!="A8"</formula>
    </cfRule>
    <cfRule type="expression" dxfId="34" priority="25">
      <formula>#REF!="A3"</formula>
    </cfRule>
    <cfRule type="expression" dxfId="33" priority="22">
      <formula>#REF!="A6"</formula>
    </cfRule>
    <cfRule type="expression" dxfId="32" priority="27">
      <formula>#REF!="A1"</formula>
    </cfRule>
    <cfRule type="expression" dxfId="31" priority="33">
      <formula>#REF!="A4"</formula>
    </cfRule>
    <cfRule type="expression" dxfId="30" priority="26">
      <formula>#REF!="A2"</formula>
    </cfRule>
    <cfRule type="expression" dxfId="29" priority="28">
      <formula>#REF!="A9"</formula>
    </cfRule>
    <cfRule type="expression" dxfId="28" priority="24">
      <formula>#REF!="A4"</formula>
    </cfRule>
    <cfRule type="expression" dxfId="27" priority="23">
      <formula>#REF!="A5"</formula>
    </cfRule>
  </conditionalFormatting>
  <conditionalFormatting sqref="E3:E7">
    <cfRule type="expression" dxfId="26" priority="58">
      <formula>#REF!="A6"</formula>
    </cfRule>
    <cfRule type="expression" dxfId="25" priority="59">
      <formula>#REF!="A4"</formula>
    </cfRule>
    <cfRule type="expression" dxfId="24" priority="60">
      <formula>#REF!="A3"</formula>
    </cfRule>
    <cfRule type="expression" dxfId="23" priority="61">
      <formula>#REF!="A1"</formula>
    </cfRule>
    <cfRule type="expression" dxfId="22" priority="62">
      <formula>#REF!="A5"</formula>
    </cfRule>
    <cfRule type="expression" dxfId="21" priority="63">
      <formula>#REF!="A2"</formula>
    </cfRule>
    <cfRule type="expression" dxfId="20" priority="65">
      <formula>#REF!="A8"</formula>
    </cfRule>
    <cfRule type="expression" dxfId="19" priority="66">
      <formula>#REF!="A7"</formula>
    </cfRule>
    <cfRule type="expression" dxfId="18" priority="67">
      <formula>#REF!="A6"</formula>
    </cfRule>
    <cfRule type="expression" dxfId="17" priority="68">
      <formula>#REF!="A5"</formula>
    </cfRule>
    <cfRule type="expression" dxfId="16" priority="69">
      <formula>#REF!="A4"</formula>
    </cfRule>
    <cfRule type="expression" dxfId="15" priority="70">
      <formula>#REF!="A3"</formula>
    </cfRule>
    <cfRule type="expression" dxfId="14" priority="71">
      <formula>#REF!="A2"</formula>
    </cfRule>
    <cfRule type="expression" dxfId="13" priority="72">
      <formula>#REF!="A1"</formula>
    </cfRule>
    <cfRule type="expression" dxfId="12" priority="55">
      <formula>#REF!="A9"</formula>
    </cfRule>
    <cfRule type="expression" dxfId="11" priority="56">
      <formula>#REF!="A8"</formula>
    </cfRule>
    <cfRule type="expression" dxfId="10" priority="57">
      <formula>#REF!="A7"</formula>
    </cfRule>
    <cfRule type="expression" dxfId="9" priority="64">
      <formula>#REF!="A9"</formula>
    </cfRule>
  </conditionalFormatting>
  <conditionalFormatting sqref="E9">
    <cfRule type="expression" dxfId="8" priority="14">
      <formula>#REF!="A5"</formula>
    </cfRule>
    <cfRule type="expression" dxfId="7" priority="13">
      <formula>#REF!="A6"</formula>
    </cfRule>
    <cfRule type="expression" dxfId="6" priority="12">
      <formula>#REF!="A7"</formula>
    </cfRule>
    <cfRule type="expression" dxfId="5" priority="16">
      <formula>#REF!="A3"</formula>
    </cfRule>
    <cfRule type="expression" dxfId="4" priority="10">
      <formula>#REF!="A9"</formula>
    </cfRule>
    <cfRule type="expression" dxfId="3" priority="11">
      <formula>#REF!="A8"</formula>
    </cfRule>
    <cfRule type="expression" dxfId="2" priority="18">
      <formula>#REF!="A1"</formula>
    </cfRule>
    <cfRule type="expression" dxfId="1" priority="17">
      <formula>#REF!="A2"</formula>
    </cfRule>
    <cfRule type="expression" dxfId="0" priority="15">
      <formula>#REF!="A4"</formula>
    </cfRule>
  </conditionalFormatting>
  <pageMargins left="0.7" right="0.7" top="0.75" bottom="0.75" header="0.3" footer="0.3"/>
  <tableParts count="2">
    <tablePart r:id="rId1"/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67C9F-0C5C-474B-92DA-E10B8D981D21}">
  <sheetPr codeName="Hoja6"/>
  <dimension ref="A1:A366"/>
  <sheetViews>
    <sheetView topLeftCell="A352" workbookViewId="0">
      <selection activeCell="I370" sqref="I370"/>
    </sheetView>
  </sheetViews>
  <sheetFormatPr baseColWidth="10" defaultColWidth="11.453125" defaultRowHeight="12.5" x14ac:dyDescent="0.25"/>
  <sheetData>
    <row r="1" spans="1:1" x14ac:dyDescent="0.25">
      <c r="A1" t="s">
        <v>248</v>
      </c>
    </row>
    <row r="2" spans="1:1" x14ac:dyDescent="0.25">
      <c r="A2" s="70">
        <v>44927</v>
      </c>
    </row>
    <row r="3" spans="1:1" x14ac:dyDescent="0.25">
      <c r="A3" s="70">
        <v>44928</v>
      </c>
    </row>
    <row r="4" spans="1:1" x14ac:dyDescent="0.25">
      <c r="A4" s="70">
        <v>44929</v>
      </c>
    </row>
    <row r="5" spans="1:1" x14ac:dyDescent="0.25">
      <c r="A5" s="70">
        <v>44930</v>
      </c>
    </row>
    <row r="6" spans="1:1" x14ac:dyDescent="0.25">
      <c r="A6" s="70">
        <v>44931</v>
      </c>
    </row>
    <row r="7" spans="1:1" x14ac:dyDescent="0.25">
      <c r="A7" s="70">
        <v>44932</v>
      </c>
    </row>
    <row r="8" spans="1:1" x14ac:dyDescent="0.25">
      <c r="A8" s="70">
        <v>44933</v>
      </c>
    </row>
    <row r="9" spans="1:1" x14ac:dyDescent="0.25">
      <c r="A9" s="70">
        <v>44934</v>
      </c>
    </row>
    <row r="10" spans="1:1" x14ac:dyDescent="0.25">
      <c r="A10" s="70">
        <v>44935</v>
      </c>
    </row>
    <row r="11" spans="1:1" x14ac:dyDescent="0.25">
      <c r="A11" s="70">
        <v>44936</v>
      </c>
    </row>
    <row r="12" spans="1:1" x14ac:dyDescent="0.25">
      <c r="A12" s="70">
        <v>44937</v>
      </c>
    </row>
    <row r="13" spans="1:1" x14ac:dyDescent="0.25">
      <c r="A13" s="70">
        <v>44938</v>
      </c>
    </row>
    <row r="14" spans="1:1" x14ac:dyDescent="0.25">
      <c r="A14" s="70">
        <v>44939</v>
      </c>
    </row>
    <row r="15" spans="1:1" x14ac:dyDescent="0.25">
      <c r="A15" s="70">
        <v>44940</v>
      </c>
    </row>
    <row r="16" spans="1:1" x14ac:dyDescent="0.25">
      <c r="A16" s="70">
        <v>44941</v>
      </c>
    </row>
    <row r="17" spans="1:1" x14ac:dyDescent="0.25">
      <c r="A17" s="70">
        <v>44942</v>
      </c>
    </row>
    <row r="18" spans="1:1" x14ac:dyDescent="0.25">
      <c r="A18" s="70">
        <v>44943</v>
      </c>
    </row>
    <row r="19" spans="1:1" x14ac:dyDescent="0.25">
      <c r="A19" s="70">
        <v>44944</v>
      </c>
    </row>
    <row r="20" spans="1:1" x14ac:dyDescent="0.25">
      <c r="A20" s="70">
        <v>44945</v>
      </c>
    </row>
    <row r="21" spans="1:1" x14ac:dyDescent="0.25">
      <c r="A21" s="70">
        <v>44946</v>
      </c>
    </row>
    <row r="22" spans="1:1" x14ac:dyDescent="0.25">
      <c r="A22" s="70">
        <v>44947</v>
      </c>
    </row>
    <row r="23" spans="1:1" x14ac:dyDescent="0.25">
      <c r="A23" s="70">
        <v>44948</v>
      </c>
    </row>
    <row r="24" spans="1:1" x14ac:dyDescent="0.25">
      <c r="A24" s="70">
        <v>44949</v>
      </c>
    </row>
    <row r="25" spans="1:1" x14ac:dyDescent="0.25">
      <c r="A25" s="70">
        <v>44950</v>
      </c>
    </row>
    <row r="26" spans="1:1" x14ac:dyDescent="0.25">
      <c r="A26" s="70">
        <v>44951</v>
      </c>
    </row>
    <row r="27" spans="1:1" x14ac:dyDescent="0.25">
      <c r="A27" s="70">
        <v>44952</v>
      </c>
    </row>
    <row r="28" spans="1:1" x14ac:dyDescent="0.25">
      <c r="A28" s="70">
        <v>44953</v>
      </c>
    </row>
    <row r="29" spans="1:1" x14ac:dyDescent="0.25">
      <c r="A29" s="70">
        <v>44954</v>
      </c>
    </row>
    <row r="30" spans="1:1" x14ac:dyDescent="0.25">
      <c r="A30" s="70">
        <v>44955</v>
      </c>
    </row>
    <row r="31" spans="1:1" x14ac:dyDescent="0.25">
      <c r="A31" s="70">
        <v>44956</v>
      </c>
    </row>
    <row r="32" spans="1:1" x14ac:dyDescent="0.25">
      <c r="A32" s="70">
        <v>44957</v>
      </c>
    </row>
    <row r="33" spans="1:1" x14ac:dyDescent="0.25">
      <c r="A33" s="70">
        <v>44958</v>
      </c>
    </row>
    <row r="34" spans="1:1" x14ac:dyDescent="0.25">
      <c r="A34" s="70">
        <v>44959</v>
      </c>
    </row>
    <row r="35" spans="1:1" x14ac:dyDescent="0.25">
      <c r="A35" s="70">
        <v>44960</v>
      </c>
    </row>
    <row r="36" spans="1:1" x14ac:dyDescent="0.25">
      <c r="A36" s="70">
        <v>44961</v>
      </c>
    </row>
    <row r="37" spans="1:1" x14ac:dyDescent="0.25">
      <c r="A37" s="70">
        <v>44962</v>
      </c>
    </row>
    <row r="38" spans="1:1" x14ac:dyDescent="0.25">
      <c r="A38" s="70">
        <v>44963</v>
      </c>
    </row>
    <row r="39" spans="1:1" x14ac:dyDescent="0.25">
      <c r="A39" s="70">
        <v>44964</v>
      </c>
    </row>
    <row r="40" spans="1:1" x14ac:dyDescent="0.25">
      <c r="A40" s="70">
        <v>44965</v>
      </c>
    </row>
    <row r="41" spans="1:1" x14ac:dyDescent="0.25">
      <c r="A41" s="70">
        <v>44966</v>
      </c>
    </row>
    <row r="42" spans="1:1" x14ac:dyDescent="0.25">
      <c r="A42" s="70">
        <v>44967</v>
      </c>
    </row>
    <row r="43" spans="1:1" x14ac:dyDescent="0.25">
      <c r="A43" s="70">
        <v>44968</v>
      </c>
    </row>
    <row r="44" spans="1:1" x14ac:dyDescent="0.25">
      <c r="A44" s="70">
        <v>44969</v>
      </c>
    </row>
    <row r="45" spans="1:1" x14ac:dyDescent="0.25">
      <c r="A45" s="70">
        <v>44970</v>
      </c>
    </row>
    <row r="46" spans="1:1" x14ac:dyDescent="0.25">
      <c r="A46" s="70">
        <v>44971</v>
      </c>
    </row>
    <row r="47" spans="1:1" x14ac:dyDescent="0.25">
      <c r="A47" s="70">
        <v>44972</v>
      </c>
    </row>
    <row r="48" spans="1:1" x14ac:dyDescent="0.25">
      <c r="A48" s="70">
        <v>44973</v>
      </c>
    </row>
    <row r="49" spans="1:1" x14ac:dyDescent="0.25">
      <c r="A49" s="70">
        <v>44974</v>
      </c>
    </row>
    <row r="50" spans="1:1" x14ac:dyDescent="0.25">
      <c r="A50" s="70">
        <v>44975</v>
      </c>
    </row>
    <row r="51" spans="1:1" x14ac:dyDescent="0.25">
      <c r="A51" s="70">
        <v>44976</v>
      </c>
    </row>
    <row r="52" spans="1:1" x14ac:dyDescent="0.25">
      <c r="A52" s="70">
        <v>44977</v>
      </c>
    </row>
    <row r="53" spans="1:1" x14ac:dyDescent="0.25">
      <c r="A53" s="70">
        <v>44978</v>
      </c>
    </row>
    <row r="54" spans="1:1" x14ac:dyDescent="0.25">
      <c r="A54" s="70">
        <v>44979</v>
      </c>
    </row>
    <row r="55" spans="1:1" x14ac:dyDescent="0.25">
      <c r="A55" s="70">
        <v>44980</v>
      </c>
    </row>
    <row r="56" spans="1:1" x14ac:dyDescent="0.25">
      <c r="A56" s="70">
        <v>44981</v>
      </c>
    </row>
    <row r="57" spans="1:1" x14ac:dyDescent="0.25">
      <c r="A57" s="70">
        <v>44982</v>
      </c>
    </row>
    <row r="58" spans="1:1" x14ac:dyDescent="0.25">
      <c r="A58" s="70">
        <v>44983</v>
      </c>
    </row>
    <row r="59" spans="1:1" x14ac:dyDescent="0.25">
      <c r="A59" s="70">
        <v>44984</v>
      </c>
    </row>
    <row r="60" spans="1:1" x14ac:dyDescent="0.25">
      <c r="A60" s="70">
        <v>44985</v>
      </c>
    </row>
    <row r="61" spans="1:1" x14ac:dyDescent="0.25">
      <c r="A61" s="70">
        <v>44986</v>
      </c>
    </row>
    <row r="62" spans="1:1" x14ac:dyDescent="0.25">
      <c r="A62" s="70">
        <v>44987</v>
      </c>
    </row>
    <row r="63" spans="1:1" x14ac:dyDescent="0.25">
      <c r="A63" s="70">
        <v>44988</v>
      </c>
    </row>
    <row r="64" spans="1:1" x14ac:dyDescent="0.25">
      <c r="A64" s="70">
        <v>44989</v>
      </c>
    </row>
    <row r="65" spans="1:1" x14ac:dyDescent="0.25">
      <c r="A65" s="70">
        <v>44990</v>
      </c>
    </row>
    <row r="66" spans="1:1" x14ac:dyDescent="0.25">
      <c r="A66" s="70">
        <v>44991</v>
      </c>
    </row>
    <row r="67" spans="1:1" x14ac:dyDescent="0.25">
      <c r="A67" s="70">
        <v>44992</v>
      </c>
    </row>
    <row r="68" spans="1:1" x14ac:dyDescent="0.25">
      <c r="A68" s="70">
        <v>44993</v>
      </c>
    </row>
    <row r="69" spans="1:1" x14ac:dyDescent="0.25">
      <c r="A69" s="70">
        <v>44994</v>
      </c>
    </row>
    <row r="70" spans="1:1" x14ac:dyDescent="0.25">
      <c r="A70" s="70">
        <v>44995</v>
      </c>
    </row>
    <row r="71" spans="1:1" x14ac:dyDescent="0.25">
      <c r="A71" s="70">
        <v>44996</v>
      </c>
    </row>
    <row r="72" spans="1:1" x14ac:dyDescent="0.25">
      <c r="A72" s="70">
        <v>44997</v>
      </c>
    </row>
    <row r="73" spans="1:1" x14ac:dyDescent="0.25">
      <c r="A73" s="70">
        <v>44998</v>
      </c>
    </row>
    <row r="74" spans="1:1" x14ac:dyDescent="0.25">
      <c r="A74" s="70">
        <v>44999</v>
      </c>
    </row>
    <row r="75" spans="1:1" x14ac:dyDescent="0.25">
      <c r="A75" s="70">
        <v>45000</v>
      </c>
    </row>
    <row r="76" spans="1:1" x14ac:dyDescent="0.25">
      <c r="A76" s="70">
        <v>45001</v>
      </c>
    </row>
    <row r="77" spans="1:1" x14ac:dyDescent="0.25">
      <c r="A77" s="70">
        <v>45002</v>
      </c>
    </row>
    <row r="78" spans="1:1" x14ac:dyDescent="0.25">
      <c r="A78" s="70">
        <v>45003</v>
      </c>
    </row>
    <row r="79" spans="1:1" x14ac:dyDescent="0.25">
      <c r="A79" s="70">
        <v>45004</v>
      </c>
    </row>
    <row r="80" spans="1:1" x14ac:dyDescent="0.25">
      <c r="A80" s="70">
        <v>45005</v>
      </c>
    </row>
    <row r="81" spans="1:1" x14ac:dyDescent="0.25">
      <c r="A81" s="70">
        <v>45006</v>
      </c>
    </row>
    <row r="82" spans="1:1" x14ac:dyDescent="0.25">
      <c r="A82" s="70">
        <v>45007</v>
      </c>
    </row>
    <row r="83" spans="1:1" x14ac:dyDescent="0.25">
      <c r="A83" s="70">
        <v>45008</v>
      </c>
    </row>
    <row r="84" spans="1:1" x14ac:dyDescent="0.25">
      <c r="A84" s="70">
        <v>45009</v>
      </c>
    </row>
    <row r="85" spans="1:1" x14ac:dyDescent="0.25">
      <c r="A85" s="70">
        <v>45010</v>
      </c>
    </row>
    <row r="86" spans="1:1" x14ac:dyDescent="0.25">
      <c r="A86" s="70">
        <v>45011</v>
      </c>
    </row>
    <row r="87" spans="1:1" x14ac:dyDescent="0.25">
      <c r="A87" s="70">
        <v>45012</v>
      </c>
    </row>
    <row r="88" spans="1:1" x14ac:dyDescent="0.25">
      <c r="A88" s="70">
        <v>45013</v>
      </c>
    </row>
    <row r="89" spans="1:1" x14ac:dyDescent="0.25">
      <c r="A89" s="70">
        <v>45014</v>
      </c>
    </row>
    <row r="90" spans="1:1" x14ac:dyDescent="0.25">
      <c r="A90" s="70">
        <v>45015</v>
      </c>
    </row>
    <row r="91" spans="1:1" x14ac:dyDescent="0.25">
      <c r="A91" s="70">
        <v>45016</v>
      </c>
    </row>
    <row r="92" spans="1:1" x14ac:dyDescent="0.25">
      <c r="A92" s="70">
        <v>45017</v>
      </c>
    </row>
    <row r="93" spans="1:1" x14ac:dyDescent="0.25">
      <c r="A93" s="70">
        <v>45018</v>
      </c>
    </row>
    <row r="94" spans="1:1" x14ac:dyDescent="0.25">
      <c r="A94" s="70">
        <v>45019</v>
      </c>
    </row>
    <row r="95" spans="1:1" x14ac:dyDescent="0.25">
      <c r="A95" s="70">
        <v>45020</v>
      </c>
    </row>
    <row r="96" spans="1:1" x14ac:dyDescent="0.25">
      <c r="A96" s="70">
        <v>45021</v>
      </c>
    </row>
    <row r="97" spans="1:1" x14ac:dyDescent="0.25">
      <c r="A97" s="70">
        <v>45022</v>
      </c>
    </row>
    <row r="98" spans="1:1" x14ac:dyDescent="0.25">
      <c r="A98" s="70">
        <v>45023</v>
      </c>
    </row>
    <row r="99" spans="1:1" x14ac:dyDescent="0.25">
      <c r="A99" s="70">
        <v>45024</v>
      </c>
    </row>
    <row r="100" spans="1:1" x14ac:dyDescent="0.25">
      <c r="A100" s="70">
        <v>45025</v>
      </c>
    </row>
    <row r="101" spans="1:1" x14ac:dyDescent="0.25">
      <c r="A101" s="70">
        <v>45026</v>
      </c>
    </row>
    <row r="102" spans="1:1" x14ac:dyDescent="0.25">
      <c r="A102" s="70">
        <v>45027</v>
      </c>
    </row>
    <row r="103" spans="1:1" x14ac:dyDescent="0.25">
      <c r="A103" s="70">
        <v>45028</v>
      </c>
    </row>
    <row r="104" spans="1:1" x14ac:dyDescent="0.25">
      <c r="A104" s="70">
        <v>45029</v>
      </c>
    </row>
    <row r="105" spans="1:1" x14ac:dyDescent="0.25">
      <c r="A105" s="70">
        <v>45030</v>
      </c>
    </row>
    <row r="106" spans="1:1" x14ac:dyDescent="0.25">
      <c r="A106" s="70">
        <v>45031</v>
      </c>
    </row>
    <row r="107" spans="1:1" x14ac:dyDescent="0.25">
      <c r="A107" s="70">
        <v>45032</v>
      </c>
    </row>
    <row r="108" spans="1:1" x14ac:dyDescent="0.25">
      <c r="A108" s="70">
        <v>45033</v>
      </c>
    </row>
    <row r="109" spans="1:1" x14ac:dyDescent="0.25">
      <c r="A109" s="70">
        <v>45034</v>
      </c>
    </row>
    <row r="110" spans="1:1" x14ac:dyDescent="0.25">
      <c r="A110" s="70">
        <v>45035</v>
      </c>
    </row>
    <row r="111" spans="1:1" x14ac:dyDescent="0.25">
      <c r="A111" s="70">
        <v>45036</v>
      </c>
    </row>
    <row r="112" spans="1:1" x14ac:dyDescent="0.25">
      <c r="A112" s="70">
        <v>45037</v>
      </c>
    </row>
    <row r="113" spans="1:1" x14ac:dyDescent="0.25">
      <c r="A113" s="70">
        <v>45038</v>
      </c>
    </row>
    <row r="114" spans="1:1" x14ac:dyDescent="0.25">
      <c r="A114" s="70">
        <v>45039</v>
      </c>
    </row>
    <row r="115" spans="1:1" x14ac:dyDescent="0.25">
      <c r="A115" s="70">
        <v>45040</v>
      </c>
    </row>
    <row r="116" spans="1:1" x14ac:dyDescent="0.25">
      <c r="A116" s="70">
        <v>45041</v>
      </c>
    </row>
    <row r="117" spans="1:1" x14ac:dyDescent="0.25">
      <c r="A117" s="70">
        <v>45042</v>
      </c>
    </row>
    <row r="118" spans="1:1" x14ac:dyDescent="0.25">
      <c r="A118" s="70">
        <v>45043</v>
      </c>
    </row>
    <row r="119" spans="1:1" x14ac:dyDescent="0.25">
      <c r="A119" s="70">
        <v>45044</v>
      </c>
    </row>
    <row r="120" spans="1:1" x14ac:dyDescent="0.25">
      <c r="A120" s="70">
        <v>45045</v>
      </c>
    </row>
    <row r="121" spans="1:1" x14ac:dyDescent="0.25">
      <c r="A121" s="70">
        <v>45046</v>
      </c>
    </row>
    <row r="122" spans="1:1" x14ac:dyDescent="0.25">
      <c r="A122" s="70">
        <v>45047</v>
      </c>
    </row>
    <row r="123" spans="1:1" x14ac:dyDescent="0.25">
      <c r="A123" s="70">
        <v>45048</v>
      </c>
    </row>
    <row r="124" spans="1:1" x14ac:dyDescent="0.25">
      <c r="A124" s="70">
        <v>45049</v>
      </c>
    </row>
    <row r="125" spans="1:1" x14ac:dyDescent="0.25">
      <c r="A125" s="70">
        <v>45050</v>
      </c>
    </row>
    <row r="126" spans="1:1" x14ac:dyDescent="0.25">
      <c r="A126" s="70">
        <v>45051</v>
      </c>
    </row>
    <row r="127" spans="1:1" x14ac:dyDescent="0.25">
      <c r="A127" s="70">
        <v>45052</v>
      </c>
    </row>
    <row r="128" spans="1:1" x14ac:dyDescent="0.25">
      <c r="A128" s="70">
        <v>45053</v>
      </c>
    </row>
    <row r="129" spans="1:1" x14ac:dyDescent="0.25">
      <c r="A129" s="70">
        <v>45054</v>
      </c>
    </row>
    <row r="130" spans="1:1" x14ac:dyDescent="0.25">
      <c r="A130" s="70">
        <v>45055</v>
      </c>
    </row>
    <row r="131" spans="1:1" x14ac:dyDescent="0.25">
      <c r="A131" s="70">
        <v>45056</v>
      </c>
    </row>
    <row r="132" spans="1:1" x14ac:dyDescent="0.25">
      <c r="A132" s="70">
        <v>45057</v>
      </c>
    </row>
    <row r="133" spans="1:1" x14ac:dyDescent="0.25">
      <c r="A133" s="70">
        <v>45058</v>
      </c>
    </row>
    <row r="134" spans="1:1" x14ac:dyDescent="0.25">
      <c r="A134" s="70">
        <v>45059</v>
      </c>
    </row>
    <row r="135" spans="1:1" x14ac:dyDescent="0.25">
      <c r="A135" s="70">
        <v>45060</v>
      </c>
    </row>
    <row r="136" spans="1:1" x14ac:dyDescent="0.25">
      <c r="A136" s="70">
        <v>45061</v>
      </c>
    </row>
    <row r="137" spans="1:1" x14ac:dyDescent="0.25">
      <c r="A137" s="70">
        <v>45062</v>
      </c>
    </row>
    <row r="138" spans="1:1" x14ac:dyDescent="0.25">
      <c r="A138" s="70">
        <v>45063</v>
      </c>
    </row>
    <row r="139" spans="1:1" x14ac:dyDescent="0.25">
      <c r="A139" s="70">
        <v>45064</v>
      </c>
    </row>
    <row r="140" spans="1:1" x14ac:dyDescent="0.25">
      <c r="A140" s="70">
        <v>45065</v>
      </c>
    </row>
    <row r="141" spans="1:1" x14ac:dyDescent="0.25">
      <c r="A141" s="70">
        <v>45066</v>
      </c>
    </row>
    <row r="142" spans="1:1" x14ac:dyDescent="0.25">
      <c r="A142" s="70">
        <v>45067</v>
      </c>
    </row>
    <row r="143" spans="1:1" x14ac:dyDescent="0.25">
      <c r="A143" s="70">
        <v>45068</v>
      </c>
    </row>
    <row r="144" spans="1:1" x14ac:dyDescent="0.25">
      <c r="A144" s="70">
        <v>45069</v>
      </c>
    </row>
    <row r="145" spans="1:1" x14ac:dyDescent="0.25">
      <c r="A145" s="70">
        <v>45070</v>
      </c>
    </row>
    <row r="146" spans="1:1" x14ac:dyDescent="0.25">
      <c r="A146" s="70">
        <v>45071</v>
      </c>
    </row>
    <row r="147" spans="1:1" x14ac:dyDescent="0.25">
      <c r="A147" s="70">
        <v>45072</v>
      </c>
    </row>
    <row r="148" spans="1:1" x14ac:dyDescent="0.25">
      <c r="A148" s="70">
        <v>45073</v>
      </c>
    </row>
    <row r="149" spans="1:1" x14ac:dyDescent="0.25">
      <c r="A149" s="70">
        <v>45074</v>
      </c>
    </row>
    <row r="150" spans="1:1" x14ac:dyDescent="0.25">
      <c r="A150" s="70">
        <v>45075</v>
      </c>
    </row>
    <row r="151" spans="1:1" x14ac:dyDescent="0.25">
      <c r="A151" s="70">
        <v>45076</v>
      </c>
    </row>
    <row r="152" spans="1:1" x14ac:dyDescent="0.25">
      <c r="A152" s="70">
        <v>45077</v>
      </c>
    </row>
    <row r="153" spans="1:1" x14ac:dyDescent="0.25">
      <c r="A153" s="70">
        <v>45078</v>
      </c>
    </row>
    <row r="154" spans="1:1" x14ac:dyDescent="0.25">
      <c r="A154" s="70">
        <v>45079</v>
      </c>
    </row>
    <row r="155" spans="1:1" x14ac:dyDescent="0.25">
      <c r="A155" s="70">
        <v>45080</v>
      </c>
    </row>
    <row r="156" spans="1:1" x14ac:dyDescent="0.25">
      <c r="A156" s="70">
        <v>45081</v>
      </c>
    </row>
    <row r="157" spans="1:1" x14ac:dyDescent="0.25">
      <c r="A157" s="70">
        <v>45082</v>
      </c>
    </row>
    <row r="158" spans="1:1" x14ac:dyDescent="0.25">
      <c r="A158" s="70">
        <v>45083</v>
      </c>
    </row>
    <row r="159" spans="1:1" x14ac:dyDescent="0.25">
      <c r="A159" s="70">
        <v>45084</v>
      </c>
    </row>
    <row r="160" spans="1:1" x14ac:dyDescent="0.25">
      <c r="A160" s="70">
        <v>45085</v>
      </c>
    </row>
    <row r="161" spans="1:1" x14ac:dyDescent="0.25">
      <c r="A161" s="70">
        <v>45086</v>
      </c>
    </row>
    <row r="162" spans="1:1" x14ac:dyDescent="0.25">
      <c r="A162" s="70">
        <v>45087</v>
      </c>
    </row>
    <row r="163" spans="1:1" x14ac:dyDescent="0.25">
      <c r="A163" s="70">
        <v>45088</v>
      </c>
    </row>
    <row r="164" spans="1:1" x14ac:dyDescent="0.25">
      <c r="A164" s="70">
        <v>45089</v>
      </c>
    </row>
    <row r="165" spans="1:1" x14ac:dyDescent="0.25">
      <c r="A165" s="70">
        <v>45090</v>
      </c>
    </row>
    <row r="166" spans="1:1" x14ac:dyDescent="0.25">
      <c r="A166" s="70">
        <v>45091</v>
      </c>
    </row>
    <row r="167" spans="1:1" x14ac:dyDescent="0.25">
      <c r="A167" s="70">
        <v>45092</v>
      </c>
    </row>
    <row r="168" spans="1:1" x14ac:dyDescent="0.25">
      <c r="A168" s="70">
        <v>45093</v>
      </c>
    </row>
    <row r="169" spans="1:1" x14ac:dyDescent="0.25">
      <c r="A169" s="70">
        <v>45094</v>
      </c>
    </row>
    <row r="170" spans="1:1" x14ac:dyDescent="0.25">
      <c r="A170" s="70">
        <v>45095</v>
      </c>
    </row>
    <row r="171" spans="1:1" x14ac:dyDescent="0.25">
      <c r="A171" s="70">
        <v>45096</v>
      </c>
    </row>
    <row r="172" spans="1:1" x14ac:dyDescent="0.25">
      <c r="A172" s="70">
        <v>45097</v>
      </c>
    </row>
    <row r="173" spans="1:1" x14ac:dyDescent="0.25">
      <c r="A173" s="70">
        <v>45098</v>
      </c>
    </row>
    <row r="174" spans="1:1" x14ac:dyDescent="0.25">
      <c r="A174" s="70">
        <v>45099</v>
      </c>
    </row>
    <row r="175" spans="1:1" x14ac:dyDescent="0.25">
      <c r="A175" s="70">
        <v>45100</v>
      </c>
    </row>
    <row r="176" spans="1:1" x14ac:dyDescent="0.25">
      <c r="A176" s="70">
        <v>45101</v>
      </c>
    </row>
    <row r="177" spans="1:1" x14ac:dyDescent="0.25">
      <c r="A177" s="70">
        <v>45102</v>
      </c>
    </row>
    <row r="178" spans="1:1" x14ac:dyDescent="0.25">
      <c r="A178" s="70">
        <v>45103</v>
      </c>
    </row>
    <row r="179" spans="1:1" x14ac:dyDescent="0.25">
      <c r="A179" s="70">
        <v>45104</v>
      </c>
    </row>
    <row r="180" spans="1:1" x14ac:dyDescent="0.25">
      <c r="A180" s="70">
        <v>45105</v>
      </c>
    </row>
    <row r="181" spans="1:1" x14ac:dyDescent="0.25">
      <c r="A181" s="70">
        <v>45106</v>
      </c>
    </row>
    <row r="182" spans="1:1" x14ac:dyDescent="0.25">
      <c r="A182" s="70">
        <v>45107</v>
      </c>
    </row>
    <row r="183" spans="1:1" x14ac:dyDescent="0.25">
      <c r="A183" s="70">
        <v>45108</v>
      </c>
    </row>
    <row r="184" spans="1:1" x14ac:dyDescent="0.25">
      <c r="A184" s="70">
        <v>45109</v>
      </c>
    </row>
    <row r="185" spans="1:1" x14ac:dyDescent="0.25">
      <c r="A185" s="70">
        <v>45110</v>
      </c>
    </row>
    <row r="186" spans="1:1" x14ac:dyDescent="0.25">
      <c r="A186" s="70">
        <v>45111</v>
      </c>
    </row>
    <row r="187" spans="1:1" x14ac:dyDescent="0.25">
      <c r="A187" s="70">
        <v>45112</v>
      </c>
    </row>
    <row r="188" spans="1:1" x14ac:dyDescent="0.25">
      <c r="A188" s="70">
        <v>45113</v>
      </c>
    </row>
    <row r="189" spans="1:1" x14ac:dyDescent="0.25">
      <c r="A189" s="70">
        <v>45114</v>
      </c>
    </row>
    <row r="190" spans="1:1" x14ac:dyDescent="0.25">
      <c r="A190" s="70">
        <v>45115</v>
      </c>
    </row>
    <row r="191" spans="1:1" x14ac:dyDescent="0.25">
      <c r="A191" s="70">
        <v>45116</v>
      </c>
    </row>
    <row r="192" spans="1:1" x14ac:dyDescent="0.25">
      <c r="A192" s="70">
        <v>45117</v>
      </c>
    </row>
    <row r="193" spans="1:1" x14ac:dyDescent="0.25">
      <c r="A193" s="70">
        <v>45118</v>
      </c>
    </row>
    <row r="194" spans="1:1" x14ac:dyDescent="0.25">
      <c r="A194" s="70">
        <v>45119</v>
      </c>
    </row>
    <row r="195" spans="1:1" x14ac:dyDescent="0.25">
      <c r="A195" s="70">
        <v>45120</v>
      </c>
    </row>
    <row r="196" spans="1:1" x14ac:dyDescent="0.25">
      <c r="A196" s="70">
        <v>45121</v>
      </c>
    </row>
    <row r="197" spans="1:1" x14ac:dyDescent="0.25">
      <c r="A197" s="70">
        <v>45122</v>
      </c>
    </row>
    <row r="198" spans="1:1" x14ac:dyDescent="0.25">
      <c r="A198" s="70">
        <v>45123</v>
      </c>
    </row>
    <row r="199" spans="1:1" x14ac:dyDescent="0.25">
      <c r="A199" s="70">
        <v>45124</v>
      </c>
    </row>
    <row r="200" spans="1:1" x14ac:dyDescent="0.25">
      <c r="A200" s="70">
        <v>45125</v>
      </c>
    </row>
    <row r="201" spans="1:1" x14ac:dyDescent="0.25">
      <c r="A201" s="70">
        <v>45126</v>
      </c>
    </row>
    <row r="202" spans="1:1" x14ac:dyDescent="0.25">
      <c r="A202" s="70">
        <v>45127</v>
      </c>
    </row>
    <row r="203" spans="1:1" x14ac:dyDescent="0.25">
      <c r="A203" s="70">
        <v>45128</v>
      </c>
    </row>
    <row r="204" spans="1:1" x14ac:dyDescent="0.25">
      <c r="A204" s="70">
        <v>45129</v>
      </c>
    </row>
    <row r="205" spans="1:1" x14ac:dyDescent="0.25">
      <c r="A205" s="70">
        <v>45130</v>
      </c>
    </row>
    <row r="206" spans="1:1" x14ac:dyDescent="0.25">
      <c r="A206" s="70">
        <v>45131</v>
      </c>
    </row>
    <row r="207" spans="1:1" x14ac:dyDescent="0.25">
      <c r="A207" s="70">
        <v>45132</v>
      </c>
    </row>
    <row r="208" spans="1:1" x14ac:dyDescent="0.25">
      <c r="A208" s="70">
        <v>45133</v>
      </c>
    </row>
    <row r="209" spans="1:1" x14ac:dyDescent="0.25">
      <c r="A209" s="70">
        <v>45134</v>
      </c>
    </row>
    <row r="210" spans="1:1" x14ac:dyDescent="0.25">
      <c r="A210" s="70">
        <v>45135</v>
      </c>
    </row>
    <row r="211" spans="1:1" x14ac:dyDescent="0.25">
      <c r="A211" s="70">
        <v>45136</v>
      </c>
    </row>
    <row r="212" spans="1:1" x14ac:dyDescent="0.25">
      <c r="A212" s="70">
        <v>45137</v>
      </c>
    </row>
    <row r="213" spans="1:1" x14ac:dyDescent="0.25">
      <c r="A213" s="70">
        <v>45138</v>
      </c>
    </row>
    <row r="214" spans="1:1" x14ac:dyDescent="0.25">
      <c r="A214" s="70">
        <v>45139</v>
      </c>
    </row>
    <row r="215" spans="1:1" x14ac:dyDescent="0.25">
      <c r="A215" s="70">
        <v>45140</v>
      </c>
    </row>
    <row r="216" spans="1:1" x14ac:dyDescent="0.25">
      <c r="A216" s="70">
        <v>45141</v>
      </c>
    </row>
    <row r="217" spans="1:1" x14ac:dyDescent="0.25">
      <c r="A217" s="70">
        <v>45142</v>
      </c>
    </row>
    <row r="218" spans="1:1" x14ac:dyDescent="0.25">
      <c r="A218" s="70">
        <v>45143</v>
      </c>
    </row>
    <row r="219" spans="1:1" x14ac:dyDescent="0.25">
      <c r="A219" s="70">
        <v>45144</v>
      </c>
    </row>
    <row r="220" spans="1:1" x14ac:dyDescent="0.25">
      <c r="A220" s="70">
        <v>45145</v>
      </c>
    </row>
    <row r="221" spans="1:1" x14ac:dyDescent="0.25">
      <c r="A221" s="70">
        <v>45146</v>
      </c>
    </row>
    <row r="222" spans="1:1" x14ac:dyDescent="0.25">
      <c r="A222" s="70">
        <v>45147</v>
      </c>
    </row>
    <row r="223" spans="1:1" x14ac:dyDescent="0.25">
      <c r="A223" s="70">
        <v>45148</v>
      </c>
    </row>
    <row r="224" spans="1:1" x14ac:dyDescent="0.25">
      <c r="A224" s="70">
        <v>45149</v>
      </c>
    </row>
    <row r="225" spans="1:1" x14ac:dyDescent="0.25">
      <c r="A225" s="70">
        <v>45150</v>
      </c>
    </row>
    <row r="226" spans="1:1" x14ac:dyDescent="0.25">
      <c r="A226" s="70">
        <v>45151</v>
      </c>
    </row>
    <row r="227" spans="1:1" x14ac:dyDescent="0.25">
      <c r="A227" s="70">
        <v>45152</v>
      </c>
    </row>
    <row r="228" spans="1:1" x14ac:dyDescent="0.25">
      <c r="A228" s="70">
        <v>45153</v>
      </c>
    </row>
    <row r="229" spans="1:1" x14ac:dyDescent="0.25">
      <c r="A229" s="70">
        <v>45154</v>
      </c>
    </row>
    <row r="230" spans="1:1" x14ac:dyDescent="0.25">
      <c r="A230" s="70">
        <v>45155</v>
      </c>
    </row>
    <row r="231" spans="1:1" x14ac:dyDescent="0.25">
      <c r="A231" s="70">
        <v>45156</v>
      </c>
    </row>
    <row r="232" spans="1:1" x14ac:dyDescent="0.25">
      <c r="A232" s="70">
        <v>45157</v>
      </c>
    </row>
    <row r="233" spans="1:1" x14ac:dyDescent="0.25">
      <c r="A233" s="70">
        <v>45158</v>
      </c>
    </row>
    <row r="234" spans="1:1" x14ac:dyDescent="0.25">
      <c r="A234" s="70">
        <v>45159</v>
      </c>
    </row>
    <row r="235" spans="1:1" x14ac:dyDescent="0.25">
      <c r="A235" s="70">
        <v>45160</v>
      </c>
    </row>
    <row r="236" spans="1:1" x14ac:dyDescent="0.25">
      <c r="A236" s="70">
        <v>45161</v>
      </c>
    </row>
    <row r="237" spans="1:1" x14ac:dyDescent="0.25">
      <c r="A237" s="70">
        <v>45162</v>
      </c>
    </row>
    <row r="238" spans="1:1" x14ac:dyDescent="0.25">
      <c r="A238" s="70">
        <v>45163</v>
      </c>
    </row>
    <row r="239" spans="1:1" x14ac:dyDescent="0.25">
      <c r="A239" s="70">
        <v>45164</v>
      </c>
    </row>
    <row r="240" spans="1:1" x14ac:dyDescent="0.25">
      <c r="A240" s="70">
        <v>45165</v>
      </c>
    </row>
    <row r="241" spans="1:1" x14ac:dyDescent="0.25">
      <c r="A241" s="70">
        <v>45166</v>
      </c>
    </row>
    <row r="242" spans="1:1" x14ac:dyDescent="0.25">
      <c r="A242" s="70">
        <v>45167</v>
      </c>
    </row>
    <row r="243" spans="1:1" x14ac:dyDescent="0.25">
      <c r="A243" s="70">
        <v>45168</v>
      </c>
    </row>
    <row r="244" spans="1:1" x14ac:dyDescent="0.25">
      <c r="A244" s="70">
        <v>45169</v>
      </c>
    </row>
    <row r="245" spans="1:1" x14ac:dyDescent="0.25">
      <c r="A245" s="70">
        <v>45170</v>
      </c>
    </row>
    <row r="246" spans="1:1" x14ac:dyDescent="0.25">
      <c r="A246" s="70">
        <v>45171</v>
      </c>
    </row>
    <row r="247" spans="1:1" x14ac:dyDescent="0.25">
      <c r="A247" s="70">
        <v>45172</v>
      </c>
    </row>
    <row r="248" spans="1:1" x14ac:dyDescent="0.25">
      <c r="A248" s="70">
        <v>45173</v>
      </c>
    </row>
    <row r="249" spans="1:1" x14ac:dyDescent="0.25">
      <c r="A249" s="70">
        <v>45174</v>
      </c>
    </row>
    <row r="250" spans="1:1" x14ac:dyDescent="0.25">
      <c r="A250" s="70">
        <v>45175</v>
      </c>
    </row>
    <row r="251" spans="1:1" x14ac:dyDescent="0.25">
      <c r="A251" s="70">
        <v>45176</v>
      </c>
    </row>
    <row r="252" spans="1:1" x14ac:dyDescent="0.25">
      <c r="A252" s="70">
        <v>45177</v>
      </c>
    </row>
    <row r="253" spans="1:1" x14ac:dyDescent="0.25">
      <c r="A253" s="70">
        <v>45178</v>
      </c>
    </row>
    <row r="254" spans="1:1" x14ac:dyDescent="0.25">
      <c r="A254" s="70">
        <v>45179</v>
      </c>
    </row>
    <row r="255" spans="1:1" x14ac:dyDescent="0.25">
      <c r="A255" s="70">
        <v>45180</v>
      </c>
    </row>
    <row r="256" spans="1:1" x14ac:dyDescent="0.25">
      <c r="A256" s="70">
        <v>45181</v>
      </c>
    </row>
    <row r="257" spans="1:1" x14ac:dyDescent="0.25">
      <c r="A257" s="70">
        <v>45182</v>
      </c>
    </row>
    <row r="258" spans="1:1" x14ac:dyDescent="0.25">
      <c r="A258" s="70">
        <v>45183</v>
      </c>
    </row>
    <row r="259" spans="1:1" x14ac:dyDescent="0.25">
      <c r="A259" s="70">
        <v>45184</v>
      </c>
    </row>
    <row r="260" spans="1:1" x14ac:dyDescent="0.25">
      <c r="A260" s="70">
        <v>45185</v>
      </c>
    </row>
    <row r="261" spans="1:1" x14ac:dyDescent="0.25">
      <c r="A261" s="70">
        <v>45186</v>
      </c>
    </row>
    <row r="262" spans="1:1" x14ac:dyDescent="0.25">
      <c r="A262" s="70">
        <v>45187</v>
      </c>
    </row>
    <row r="263" spans="1:1" x14ac:dyDescent="0.25">
      <c r="A263" s="70">
        <v>45188</v>
      </c>
    </row>
    <row r="264" spans="1:1" x14ac:dyDescent="0.25">
      <c r="A264" s="70">
        <v>45189</v>
      </c>
    </row>
    <row r="265" spans="1:1" x14ac:dyDescent="0.25">
      <c r="A265" s="70">
        <v>45190</v>
      </c>
    </row>
    <row r="266" spans="1:1" x14ac:dyDescent="0.25">
      <c r="A266" s="70">
        <v>45191</v>
      </c>
    </row>
    <row r="267" spans="1:1" x14ac:dyDescent="0.25">
      <c r="A267" s="70">
        <v>45192</v>
      </c>
    </row>
    <row r="268" spans="1:1" x14ac:dyDescent="0.25">
      <c r="A268" s="70">
        <v>45193</v>
      </c>
    </row>
    <row r="269" spans="1:1" x14ac:dyDescent="0.25">
      <c r="A269" s="70">
        <v>45194</v>
      </c>
    </row>
    <row r="270" spans="1:1" x14ac:dyDescent="0.25">
      <c r="A270" s="70">
        <v>45195</v>
      </c>
    </row>
    <row r="271" spans="1:1" x14ac:dyDescent="0.25">
      <c r="A271" s="70">
        <v>45196</v>
      </c>
    </row>
    <row r="272" spans="1:1" x14ac:dyDescent="0.25">
      <c r="A272" s="70">
        <v>45197</v>
      </c>
    </row>
    <row r="273" spans="1:1" x14ac:dyDescent="0.25">
      <c r="A273" s="70">
        <v>45198</v>
      </c>
    </row>
    <row r="274" spans="1:1" x14ac:dyDescent="0.25">
      <c r="A274" s="70">
        <v>45199</v>
      </c>
    </row>
    <row r="275" spans="1:1" x14ac:dyDescent="0.25">
      <c r="A275" s="70">
        <v>45200</v>
      </c>
    </row>
    <row r="276" spans="1:1" x14ac:dyDescent="0.25">
      <c r="A276" s="70">
        <v>45201</v>
      </c>
    </row>
    <row r="277" spans="1:1" x14ac:dyDescent="0.25">
      <c r="A277" s="70">
        <v>45202</v>
      </c>
    </row>
    <row r="278" spans="1:1" x14ac:dyDescent="0.25">
      <c r="A278" s="70">
        <v>45203</v>
      </c>
    </row>
    <row r="279" spans="1:1" x14ac:dyDescent="0.25">
      <c r="A279" s="70">
        <v>45204</v>
      </c>
    </row>
    <row r="280" spans="1:1" x14ac:dyDescent="0.25">
      <c r="A280" s="70">
        <v>45205</v>
      </c>
    </row>
    <row r="281" spans="1:1" x14ac:dyDescent="0.25">
      <c r="A281" s="70">
        <v>45206</v>
      </c>
    </row>
    <row r="282" spans="1:1" x14ac:dyDescent="0.25">
      <c r="A282" s="70">
        <v>45207</v>
      </c>
    </row>
    <row r="283" spans="1:1" x14ac:dyDescent="0.25">
      <c r="A283" s="70">
        <v>45208</v>
      </c>
    </row>
    <row r="284" spans="1:1" x14ac:dyDescent="0.25">
      <c r="A284" s="70">
        <v>45209</v>
      </c>
    </row>
    <row r="285" spans="1:1" x14ac:dyDescent="0.25">
      <c r="A285" s="70">
        <v>45210</v>
      </c>
    </row>
    <row r="286" spans="1:1" x14ac:dyDescent="0.25">
      <c r="A286" s="70">
        <v>45211</v>
      </c>
    </row>
    <row r="287" spans="1:1" x14ac:dyDescent="0.25">
      <c r="A287" s="70">
        <v>45212</v>
      </c>
    </row>
    <row r="288" spans="1:1" x14ac:dyDescent="0.25">
      <c r="A288" s="70">
        <v>45213</v>
      </c>
    </row>
    <row r="289" spans="1:1" x14ac:dyDescent="0.25">
      <c r="A289" s="70">
        <v>45214</v>
      </c>
    </row>
    <row r="290" spans="1:1" x14ac:dyDescent="0.25">
      <c r="A290" s="70">
        <v>45215</v>
      </c>
    </row>
    <row r="291" spans="1:1" x14ac:dyDescent="0.25">
      <c r="A291" s="70">
        <v>45216</v>
      </c>
    </row>
    <row r="292" spans="1:1" x14ac:dyDescent="0.25">
      <c r="A292" s="70">
        <v>45217</v>
      </c>
    </row>
    <row r="293" spans="1:1" x14ac:dyDescent="0.25">
      <c r="A293" s="70">
        <v>45218</v>
      </c>
    </row>
    <row r="294" spans="1:1" x14ac:dyDescent="0.25">
      <c r="A294" s="70">
        <v>45219</v>
      </c>
    </row>
    <row r="295" spans="1:1" x14ac:dyDescent="0.25">
      <c r="A295" s="70">
        <v>45220</v>
      </c>
    </row>
    <row r="296" spans="1:1" x14ac:dyDescent="0.25">
      <c r="A296" s="70">
        <v>45221</v>
      </c>
    </row>
    <row r="297" spans="1:1" x14ac:dyDescent="0.25">
      <c r="A297" s="70">
        <v>45222</v>
      </c>
    </row>
    <row r="298" spans="1:1" x14ac:dyDescent="0.25">
      <c r="A298" s="70">
        <v>45223</v>
      </c>
    </row>
    <row r="299" spans="1:1" x14ac:dyDescent="0.25">
      <c r="A299" s="70">
        <v>45224</v>
      </c>
    </row>
    <row r="300" spans="1:1" x14ac:dyDescent="0.25">
      <c r="A300" s="70">
        <v>45225</v>
      </c>
    </row>
    <row r="301" spans="1:1" x14ac:dyDescent="0.25">
      <c r="A301" s="70">
        <v>45226</v>
      </c>
    </row>
    <row r="302" spans="1:1" x14ac:dyDescent="0.25">
      <c r="A302" s="70">
        <v>45227</v>
      </c>
    </row>
    <row r="303" spans="1:1" x14ac:dyDescent="0.25">
      <c r="A303" s="70">
        <v>45228</v>
      </c>
    </row>
    <row r="304" spans="1:1" x14ac:dyDescent="0.25">
      <c r="A304" s="70">
        <v>45229</v>
      </c>
    </row>
    <row r="305" spans="1:1" x14ac:dyDescent="0.25">
      <c r="A305" s="70">
        <v>45230</v>
      </c>
    </row>
    <row r="306" spans="1:1" x14ac:dyDescent="0.25">
      <c r="A306" s="70">
        <v>45231</v>
      </c>
    </row>
    <row r="307" spans="1:1" x14ac:dyDescent="0.25">
      <c r="A307" s="70">
        <v>45232</v>
      </c>
    </row>
    <row r="308" spans="1:1" x14ac:dyDescent="0.25">
      <c r="A308" s="70">
        <v>45233</v>
      </c>
    </row>
    <row r="309" spans="1:1" x14ac:dyDescent="0.25">
      <c r="A309" s="70">
        <v>45234</v>
      </c>
    </row>
    <row r="310" spans="1:1" x14ac:dyDescent="0.25">
      <c r="A310" s="70">
        <v>45235</v>
      </c>
    </row>
    <row r="311" spans="1:1" x14ac:dyDescent="0.25">
      <c r="A311" s="70">
        <v>45236</v>
      </c>
    </row>
    <row r="312" spans="1:1" x14ac:dyDescent="0.25">
      <c r="A312" s="70">
        <v>45237</v>
      </c>
    </row>
    <row r="313" spans="1:1" x14ac:dyDescent="0.25">
      <c r="A313" s="70">
        <v>45238</v>
      </c>
    </row>
    <row r="314" spans="1:1" x14ac:dyDescent="0.25">
      <c r="A314" s="70">
        <v>45239</v>
      </c>
    </row>
    <row r="315" spans="1:1" x14ac:dyDescent="0.25">
      <c r="A315" s="70">
        <v>45240</v>
      </c>
    </row>
    <row r="316" spans="1:1" x14ac:dyDescent="0.25">
      <c r="A316" s="70">
        <v>45241</v>
      </c>
    </row>
    <row r="317" spans="1:1" x14ac:dyDescent="0.25">
      <c r="A317" s="70">
        <v>45242</v>
      </c>
    </row>
    <row r="318" spans="1:1" x14ac:dyDescent="0.25">
      <c r="A318" s="70">
        <v>45243</v>
      </c>
    </row>
    <row r="319" spans="1:1" x14ac:dyDescent="0.25">
      <c r="A319" s="70">
        <v>45244</v>
      </c>
    </row>
    <row r="320" spans="1:1" x14ac:dyDescent="0.25">
      <c r="A320" s="70">
        <v>45245</v>
      </c>
    </row>
    <row r="321" spans="1:1" x14ac:dyDescent="0.25">
      <c r="A321" s="70">
        <v>45246</v>
      </c>
    </row>
    <row r="322" spans="1:1" x14ac:dyDescent="0.25">
      <c r="A322" s="70">
        <v>45247</v>
      </c>
    </row>
    <row r="323" spans="1:1" x14ac:dyDescent="0.25">
      <c r="A323" s="70">
        <v>45248</v>
      </c>
    </row>
    <row r="324" spans="1:1" x14ac:dyDescent="0.25">
      <c r="A324" s="70">
        <v>45249</v>
      </c>
    </row>
    <row r="325" spans="1:1" x14ac:dyDescent="0.25">
      <c r="A325" s="70">
        <v>45250</v>
      </c>
    </row>
    <row r="326" spans="1:1" x14ac:dyDescent="0.25">
      <c r="A326" s="70">
        <v>45251</v>
      </c>
    </row>
    <row r="327" spans="1:1" x14ac:dyDescent="0.25">
      <c r="A327" s="70">
        <v>45252</v>
      </c>
    </row>
    <row r="328" spans="1:1" x14ac:dyDescent="0.25">
      <c r="A328" s="70">
        <v>45253</v>
      </c>
    </row>
    <row r="329" spans="1:1" x14ac:dyDescent="0.25">
      <c r="A329" s="70">
        <v>45254</v>
      </c>
    </row>
    <row r="330" spans="1:1" x14ac:dyDescent="0.25">
      <c r="A330" s="70">
        <v>45255</v>
      </c>
    </row>
    <row r="331" spans="1:1" x14ac:dyDescent="0.25">
      <c r="A331" s="70">
        <v>45256</v>
      </c>
    </row>
    <row r="332" spans="1:1" x14ac:dyDescent="0.25">
      <c r="A332" s="70">
        <v>45257</v>
      </c>
    </row>
    <row r="333" spans="1:1" x14ac:dyDescent="0.25">
      <c r="A333" s="70">
        <v>45258</v>
      </c>
    </row>
    <row r="334" spans="1:1" x14ac:dyDescent="0.25">
      <c r="A334" s="70">
        <v>45259</v>
      </c>
    </row>
    <row r="335" spans="1:1" x14ac:dyDescent="0.25">
      <c r="A335" s="70">
        <v>45260</v>
      </c>
    </row>
    <row r="336" spans="1:1" x14ac:dyDescent="0.25">
      <c r="A336" s="70">
        <v>45261</v>
      </c>
    </row>
    <row r="337" spans="1:1" x14ac:dyDescent="0.25">
      <c r="A337" s="70">
        <v>45262</v>
      </c>
    </row>
    <row r="338" spans="1:1" x14ac:dyDescent="0.25">
      <c r="A338" s="70">
        <v>45263</v>
      </c>
    </row>
    <row r="339" spans="1:1" x14ac:dyDescent="0.25">
      <c r="A339" s="70">
        <v>45264</v>
      </c>
    </row>
    <row r="340" spans="1:1" x14ac:dyDescent="0.25">
      <c r="A340" s="70">
        <v>45265</v>
      </c>
    </row>
    <row r="341" spans="1:1" x14ac:dyDescent="0.25">
      <c r="A341" s="70">
        <v>45266</v>
      </c>
    </row>
    <row r="342" spans="1:1" x14ac:dyDescent="0.25">
      <c r="A342" s="70">
        <v>45267</v>
      </c>
    </row>
    <row r="343" spans="1:1" x14ac:dyDescent="0.25">
      <c r="A343" s="70">
        <v>45268</v>
      </c>
    </row>
    <row r="344" spans="1:1" x14ac:dyDescent="0.25">
      <c r="A344" s="70">
        <v>45269</v>
      </c>
    </row>
    <row r="345" spans="1:1" x14ac:dyDescent="0.25">
      <c r="A345" s="70">
        <v>45270</v>
      </c>
    </row>
    <row r="346" spans="1:1" x14ac:dyDescent="0.25">
      <c r="A346" s="70">
        <v>45271</v>
      </c>
    </row>
    <row r="347" spans="1:1" x14ac:dyDescent="0.25">
      <c r="A347" s="70">
        <v>45272</v>
      </c>
    </row>
    <row r="348" spans="1:1" x14ac:dyDescent="0.25">
      <c r="A348" s="70">
        <v>45273</v>
      </c>
    </row>
    <row r="349" spans="1:1" x14ac:dyDescent="0.25">
      <c r="A349" s="70">
        <v>45274</v>
      </c>
    </row>
    <row r="350" spans="1:1" x14ac:dyDescent="0.25">
      <c r="A350" s="70">
        <v>45275</v>
      </c>
    </row>
    <row r="351" spans="1:1" x14ac:dyDescent="0.25">
      <c r="A351" s="70">
        <v>45276</v>
      </c>
    </row>
    <row r="352" spans="1:1" x14ac:dyDescent="0.25">
      <c r="A352" s="70">
        <v>45277</v>
      </c>
    </row>
    <row r="353" spans="1:1" x14ac:dyDescent="0.25">
      <c r="A353" s="70">
        <v>45278</v>
      </c>
    </row>
    <row r="354" spans="1:1" x14ac:dyDescent="0.25">
      <c r="A354" s="70">
        <v>45279</v>
      </c>
    </row>
    <row r="355" spans="1:1" x14ac:dyDescent="0.25">
      <c r="A355" s="70">
        <v>45280</v>
      </c>
    </row>
    <row r="356" spans="1:1" x14ac:dyDescent="0.25">
      <c r="A356" s="70">
        <v>45281</v>
      </c>
    </row>
    <row r="357" spans="1:1" x14ac:dyDescent="0.25">
      <c r="A357" s="70">
        <v>45282</v>
      </c>
    </row>
    <row r="358" spans="1:1" x14ac:dyDescent="0.25">
      <c r="A358" s="70">
        <v>45283</v>
      </c>
    </row>
    <row r="359" spans="1:1" x14ac:dyDescent="0.25">
      <c r="A359" s="70">
        <v>45284</v>
      </c>
    </row>
    <row r="360" spans="1:1" x14ac:dyDescent="0.25">
      <c r="A360" s="70">
        <v>45285</v>
      </c>
    </row>
    <row r="361" spans="1:1" x14ac:dyDescent="0.25">
      <c r="A361" s="70">
        <v>45286</v>
      </c>
    </row>
    <row r="362" spans="1:1" x14ac:dyDescent="0.25">
      <c r="A362" s="70">
        <v>45287</v>
      </c>
    </row>
    <row r="363" spans="1:1" x14ac:dyDescent="0.25">
      <c r="A363" s="70">
        <v>45288</v>
      </c>
    </row>
    <row r="364" spans="1:1" x14ac:dyDescent="0.25">
      <c r="A364" s="70">
        <v>45289</v>
      </c>
    </row>
    <row r="365" spans="1:1" x14ac:dyDescent="0.25">
      <c r="A365" s="70">
        <v>45290</v>
      </c>
    </row>
    <row r="366" spans="1:1" x14ac:dyDescent="0.25">
      <c r="A366" s="70">
        <v>45291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F9134129A91FD459FE67E9D84545AE4" ma:contentTypeVersion="9" ma:contentTypeDescription="Crear nuevo documento." ma:contentTypeScope="" ma:versionID="76e2b3f0da6d3b4fa2fb0f911f272ad8">
  <xsd:schema xmlns:xsd="http://www.w3.org/2001/XMLSchema" xmlns:xs="http://www.w3.org/2001/XMLSchema" xmlns:p="http://schemas.microsoft.com/office/2006/metadata/properties" xmlns:ns2="e6728d0d-8df3-4fab-8c9d-6cfb51e2c37d" xmlns:ns3="952f558c-b918-42ac-9353-f7fcbeaedda0" targetNamespace="http://schemas.microsoft.com/office/2006/metadata/properties" ma:root="true" ma:fieldsID="967df341e491296ac40e1c569db7fc3f" ns2:_="" ns3:_="">
    <xsd:import namespace="e6728d0d-8df3-4fab-8c9d-6cfb51e2c37d"/>
    <xsd:import namespace="952f558c-b918-42ac-9353-f7fcbeaedda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728d0d-8df3-4fab-8c9d-6cfb51e2c37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Etiquetas de imagen" ma:readOnly="false" ma:fieldId="{5cf76f15-5ced-4ddc-b409-7134ff3c332f}" ma:taxonomyMulti="true" ma:sspId="eb351a72-6cb8-40ec-9f39-63015bd5f17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2f558c-b918-42ac-9353-f7fcbeaedda0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6eb94a22-0db6-4155-9331-aba8db5be8d4}" ma:internalName="TaxCatchAll" ma:showField="CatchAllData" ma:web="952f558c-b918-42ac-9353-f7fcbeaedda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6728d0d-8df3-4fab-8c9d-6cfb51e2c37d">
      <Terms xmlns="http://schemas.microsoft.com/office/infopath/2007/PartnerControls"/>
    </lcf76f155ced4ddcb4097134ff3c332f>
    <TaxCatchAll xmlns="952f558c-b918-42ac-9353-f7fcbeaedda0" xsi:nil="true"/>
  </documentManagement>
</p:properties>
</file>

<file path=customXml/item3.xml>��< ? x m l   v e r s i o n = " 1 . 0 "   e n c o d i n g = " u t f - 1 6 " ? > < D a t a M a s h u p   s q m i d = " 3 5 9 3 9 0 7 8 - b 0 3 f - 4 1 f 0 - b 4 7 e - a 7 a 5 d 0 5 9 7 3 8 0 "   x m l n s = " h t t p : / / s c h e m a s . m i c r o s o f t . c o m / D a t a M a s h u p " > A A A A A E 2 9 A A B Q S w M E F A A C A A g A E o B X V 6 8 Z S u y i A A A A 9 g A A A B I A H A B D b 2 5 m a W c v U G F j a 2 F n Z S 5 4 b W w g o h g A K K A U A A A A A A A A A A A A A A A A A A A A A A A A A A A A h Y + 9 D o I w G E V f h X S n f y 6 G f J S B V a K J i X F t S o U G K I Y W y 7 s 5 + E i + g h h F 3 R z v u W e 4 9 3 6 9 Q T Z 1 b X T R g z O 9 T R H D F E X a q r 4 0 t k r R 6 E / x G m U C d l I 1 s t L R L F u X T K 5 M U e 3 9 O S E k h I D D C v d D R T i l j B y L z V 7 V u p P o I 5 v / c m y s 8 9 I q j Q Q c X m M E x 4 w z z C n H F M g C o T D 2 K 8 w 9 f b Y / E P K x 9 e O g h X Z x v g W y R C D v D + I B U E s D B B Q A A g A I A B K A V 1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S g F d X l 9 2 w T 0 m 6 A A B U 6 A Y A E w A c A E Z v c m 1 1 b G F z L 1 N l Y 3 R p b 2 4 x L m 0 g o h g A K K A U A A A A A A A A A A A A A A A A A A A A A A A A A A A A 7 N 3 d r q T n e a D n f Q M + h w V 6 R w Z o q Z 7 f t y q J A t B k W 0 N E Y h M k p U x g G E a L 7 L E a Q 3 Z z u l u O N Y K O Y o 4 j Q L a z G Z 9 Y V j c p k S J 5 S X b s A W x g R E B N 1 u / 3 f v X z 3 V 1 r 1 X O 9 e P z x y y f P n t 5 9 + M W f 8 T / / 6 Z / 8 6 Z + 8 + M W j 5 4 8 / u f u z N 9 5 + 5 / 2 7 X 9 1 9 8 P 4 b d z + 8 + / T x y z + 5 u / / f w + d P / u 7 x 0 / s T P n x 1 q f e f P X n 6 8 v t / 9 e T T x y + + 9 8 Y v X r 7 8 / M X / 9 I M f P L q / r b 9 / 9 P m j 5 / / l l 4 9 f / O r x 3 z 9 + + v L Z i + + / v t X P X 1 / + 4 2 e f / e D F k 5 e P X / z g r e e P H 7 3 1 y W d P n j 5 5 8 f L 5 o 1 d X + 9 V f P X n 6 6 O n H T x 4 / f / T G m 3 d / / d b n T 3 7 2 + P m L V 9 v 4 w 7 u Y v / n z N 1 9 v x Z + 9 c X + f j 1 7 c P X v + y e O n j z 5 5 9 O L V J n 7 0 6 O e f P v 7 + h 8 + e v / z e F 1 v 5 5 q 9 / / c Z 7 j z 5 7 f H 9 D D + 8 v + P z 7 b 7 3 4 + P H T T 5 4 8 / b v f / O Y b N / S f n n x 6 v w G / f 0 O P P 7 3 f K x 8 8 + z 9 f f O / b d / f m 3 e N H H / / i 7 n t / / e A f X j 5 + + m r 7 / u b + i m 9 8 / z / + + M P / + M b 9 5 e 6 + e c Y / f P r i H 9 7 4 8 7 t H T z + 5 v 9 K r j X p 9 c n z / 7 o M H H / 7 0 J w / e u 3 u 1 s / + P + 5 3 9 t 3 n J + v L i v 9 v I u P v u y 9 2 9 u t z f / s E d f / f V j r / 7 J + 7 4 H / z o 8 Y u X z 5 4 / u v v D J 7 3 a g B + 8 / 2 q 7 3 v / p g w 8 / e n j 3 + o R X O / D b e / X X r 9 f 8 w z + y 4 D f v r / j s 0 / t H 6 u 7 9 R y 9 / 8 c Y P / 9 W f U v + y l f 3 N b / 7 6 7 W d P 7 x / W l 3 / z 2 w f m x 0 9 + / v z Z 3 S e P 7 x 7 8 w 8 e P P 7 1 7 8 t n n 9 0 + / R 5 8 8 e 7 U X X p / 0 / f / 9 2 f P / / P N n z / 7 z 9 / 5 9 P Y p f P v X e v t / E D 3 / x + P H L 1 4 8 q V / v r v 3 7 3 5 e P P f v j G / c X f e P N / e / L 0 k x + + 8 f p a r 3 b Z O 4 9 e P v r d / n r w 9 O N H P 3 / 8 X + + v 8 + L u 8 + f P P n v 2 9 0 / u / / W r F 9 3 7 r 0 5 7 + f g / P H 5 0 / y x 4 8 b 3 f 3 f 3 9 W 8 G X Z 7 3 1 6 a c f f v z o 0 0 f P X / z w 5 f N f P r 5 / R / j T 7 3 4 l B 1 7 K 2 I T f v a L f f v j O u z 9 6 e P f B T / / y g 4 d / c / e / / K 9 3 T 3 / 5 6 a d / / t X d P L y / + R f 3 D 8 K n v / z s 6 f 2 / / J d f P n n 5 X W 8 c b 7 + + w F f v H V / b r j f v 3 5 Z e v a 2 + e f f G F / / / / s M P X / 3 x V w / e / g 9 v f X n G e w 9 / 8 p c f P L h 7 5 8 G P v 9 i S V 6 d 9 f c t e / f f P 3 v r x w w 9 e / c v 9 4 / b W O w 9 / e 8 3 / 9 / + + e / v h e x 9 9 8 N Z H r y / 1 / g c P f / b g w T t f X P K 9 d z 9 6 / c e r J + D r m 3 z / 7 V d / v P P g w 7 c / e P f 9 t 9 / 9 x / / 2 3 u s t + e m D 9 z 5 6 c P e 1 p 8 U 3 b / k H b 9 9 f 4 o O H 9 x t 4 f 9 L 9 + a 8 X 8 P Z b H z 3 4 0 c M P 3 n 3 r j d 9 8 t b 8 + e v L 5 s 7 u P H 3 3 2 8 y d f v i 6 + 2 E s f P X / 0 9 M V / e v b 8 s y 9 2 1 E e / + v z x q 5 2 l v f v q v f y 3 6 3 1 5 f 9 n 7 R + W z n z 9 + / p s 3 7 3 7 9 9 f 3 2 + q x P H r 1 8 / J v f 8 I m R e G L 8 / o b 6 + f D G 7 9 7 H / + z 3 d / Y / 4 9 n y r S c n n y 7 5 7 a f L 1 5 8 n f E 5 8 8 R D / 5 s / / 9 E + e P P 2 j G / O N 4 / 7 9 m 9 z z Z 5 + + e q G / / + j v v n h 5 / o / j / 7 / G 8 f 9 3 9 / r 6 O f P w x 6 9 e P u + / 9 a O H H 9 7 9 G z k O / G 5 b / s h x / D u 3 / 9 / i Q f x r C / q X H r 7 / H T x m f H 5 9 c R R 9 4 5 9 4 F P / G l f 9 V D + n c t j 9 0 i P / y r n 7 2 6 N P 7 l 9 b z x 4 8 / + / z T R / / 1 9 w 4 n H z y + P + n j x / e X + O X j P 3 C Q f + M v 3 n j z 8 u a X F 3 7 + e 9 e 6 f 5 u 9 / / P u r x 5 9 / K p 6 3 v j q H e K f d w D 7 9 j a + P n R 9 7 Z Z / / w D 2 1 f 2 8 / d v 3 5 Y / v 3 + 2 e P v v s 5 8 8 f f 8 f d f n D / D v T Z 4 6 8 O F 9 8 4 a n 3 r v t 5 4 + P 7 9 L n j 0 d 6 9 f v n 7 f U y 3 9 w Y 3 6 8 l 3 w 1 Y P 0 3 X s r / u j u + o 4 4 + v U b v z 2 i 3 r 1 7 X y E f v P X O T 9 5 9 7 9 0 P X 5 3 y 7 s 8 e / n b 3 v X z 8 D y + / d v R / 9 U z 6 5 v H / 9 / f r 3 S e / / P z T J x / f 3 8 t X G / X O F y e 9 / H J / f n N 3 x l d H 2 y 9 v / 2 v / d f c X d 2 8 / + / z J o z f + S Q 9 g + B H 8 9 v a 9 2 g f f c U f 3 d / + T B x / + 9 n X z 9 Q f z v S / u 7 J P 7 l / N n j 1 / c 3 e + a 5 4 / + 8 f / 6 A 8 / W P / b Q v l r 5 / U Z 8 / e 6 + f L D v X / u P v / + T + / f R X 7 w 6 E n z v b + 8 3 6 v G L v 3 j 7 4 f 1 u + N o D 8 7 V X z / 1 / P r u 7 T 4 b P H v 3 q H / + f F x / / 8 t O v H 2 S / Y 7 O 4 l j e / t U G v b v v 7 P / 3 8 8 8 f P c d 9 f f z D z j z 4 X v 3 N T / 1 n P x 3 9 h d O Z X X f H f 7 a 8 f r 3 v y 6 + 8 J r 7 L y t / X 4 7 W f 5 N 5 9 0 r 8 5 8 6 + 2 P f v r B W 6 / / 3 v D u W 1 / 7 m 8 v 9 Z X 7 2 4 L 2 3 3 / 3 J u / d / N / i q R u / e u t 9 r r 2 / h 3 Z + 9 v t a X f 3 z 0 8 K O 3 f n z / P n s f q H 9 k b d / K 0 x f P P n 3 y y f 0 O u 3 v / + e M X v / z 8 l 6 8 O j f + j U v 9 7 f U r 1 9 R 3 + + V c 7 / O 6 7 P q n 6 Q 5 f 9 N 9 B K 3 / y c 4 5 + S u n 9 0 9 f + 2 i v e 7 l / g v j t 9 / j 4 / r 7 5 6 V P 3 r r 1 U c U 9 2 9 B H 7 7 1 o w 8 e / O j V h y X / r C L + j u v / 4 S j + 4 s l 0 v 5 c e P 3 / y 7 H 5 3 f d f 7 9 H 9 + 8 v n 3 / t C m v R l / / v + 7 s X 3 / / 4 T M / u c F r 1 L 7 / m 3 t 3 Y 8 e / O T + D t 9 9 + n L 7 + 6 8 u / z r Y v v 5 h 0 + s P u P 7 y / n h x 9 / D u w w c f / O z d t 9 / 9 d u H 9 7 m O l D 7 9 9 1 j / + t 9 / 7 / O P 3 z / 3 y Q 7 T v P v O 3 V / 3 i I 7 D X 5 z 1 6 + q u v X + / L z 1 a + d o H f X f n r T 7 j 7 G H j 7 3 f s j 2 b c W + v Y H D 9 5 5 9 / W B 8 J t n v O 6 J O 5 7 / 1 j u v 9 s N 7 3 z 7 j 6 3 f 7 z o O / u r / n L x P k m z f w w Y O 3 E M o f P v z x / Y 1 / 9 N N 3 v r n o 9 + + P 1 O 8 / + O D D h + 9 9 + 6 p f f M D 4 7 V 3 4 + o k Q 5 5 s 3 9 e X p V 5 x + + + 7 T 8 4 L T A 6 c n T i + c 3 j h 9 c P r i d K w 3 s d 7 E e g v r L a y 3 s N 7 C e g v r L a y 3 s N 7 C e g v r L a y 3 s d 7 G e h v r b a y 3 s d 7 G e h v r b a y 3 s d 7 G e g f r H a x 3 s N 7 B e g f r H a x 3 s N 7 B e g f r H a x 3 s d 7 F e h f r X a x 3 s d 7 F e h f r X a x 3 s d 7 F e g / W e 7 D e g / U e r P d g v Q f r P V j v w X o P 1 n u w 3 i v W e 8 V 6 r 1 j v F e u 9 Y r 1 X r P e K 9 V 6 x 3 i v W e 8 V 6 b 1 j v D e u 9 Y b 0 3 r P e G 9 d 6 w 3 h v W e 8 N 6 b 1 j v D e u N C x Y c F 6 w 4 L l h y X L D m u G D R c c G q 4 4 J l x 0 X d c V F 4 X L T y 0 M p D K w + t P L T y 0 M p D K w + t n M X F 5 F J z h a I r V F 2 h 7 A p 1 V y i 8 Q u U V S q 9 Q e 4 X i K 1 R f o f w K 9 V c o w E I F F k q w U I O F I i x U Y a E M C 3 V Y K M R C J R Z K s V C L h W I s V G O h H A v 1 W C j I Q k U W S r J Q k 4 W i L F R l o S w L d V k o z E J l F k q z U J u F 4 i x U Z 6 E 8 C / V Z K N B C h R Z K t F C j h S I t V G m h T A t 1 W i j U Q q U W S r V Q q 4 V i L V R r o V y L b / f a 3 d z V X d z / c 5 m 7 n z 3 6 + N H H T 5 4 9 f f z i t 5 f 6 5 l / f 1 W + h g A s V X C j h Q g 0 X i r h Q x Y U y L t R x o Z A L l V w o 5 U I t F 4 q 5 U M 2 F c i 7 U c 6 G g C x V d q u h S R Z c q u l T R p Y o u V X S p o k s V X a r o U k W X K r p U 0 a W K L l V 0 q a J L F V 2 q 6 F J F l y q 6 5 K d o / B j N n 6 N p 5 f w k j R + l 8 b M 0 f p j G T 9 P 4 c Z q K L l V 0 q a J L F V 2 q 6 F J F l y q 6 V N G l i i 5 V d K m i S x V d q u h S R Z c q u l T R p Y o u V X S p o k s V X a r o U k W X K r p U 0 a W K L l V 0 q a J L F V 2 q 6 F J F l y q 6 V N G l i i 5 V d K m i S x V d q u h S R Z c q u l T R p Y o u V X S p o k s V X a r o U k W X K r p U 0 a W K L l V 0 q U / g U h / B p R o u 1 X C p h k s 1 X K r h U g 2 X a r h U w 6 U a L t V w q Y Z L N V y q 4 V I N l 2 q 4 V M O l G i 7 V c K m G K z V c q e F K D V d q u F L D l R q u 1 H C l h i s 1 X K n h S g 1 X a r h S w 5 U a r t R w p Y Y r N V y p 4 U o N V 2 q 4 U s O V G q 7 U c K W G K z V c q e F K D V d q u F L D F X 8 m y h + K 8 q e i / r G o V s 4 f j P I n o / z R K H 8 2 y h + O q u F K D V d q u F L D l R q u 1 H C l h i s 1 X K n h S g 1 X a r h S w 5 U a r t R w p Y Y r N V y p 4 U o N V 2 q 4 U s O V G q 7 U c K W G K z V c q e F K D V d q u F L D l R q u 1 H C l h i s 1 X K n h S g 1 X a r h S w 5 U a r t R w p Y Y r N V y p 4 U o N V 2 q 4 U s O V G q 7 U c K W G K z V c q e F K D V d q u F L D l R q u 1 H C l h i s 1 X K n h S g 1 X a r h S w 5 U a r t V w r Y Z r N V y r 4 V o N 1 2 q 4 V s O 1 G q 7 V c K 2 G a z V c q + F a D d d q u F b D t R q u 1 X C t h m s 1 X K v h W g 3 X a r h W w 7 U a r t V w r Y Z r N V y r 4 V o N 1 2 q 4 V s O 1 G q 7 V c K 2 G a z V c q + F a D d d q u F b D N X / D j b / i x t 9 x 4 y + 5 + b f c t H L + n h t / 0 Y 2 / 6 c Z f d V P D t R q u 1 X C t h m s 1 X K v h W g 3 X a r h W w 7 U a r t V w r Y Z r N V y r 4 V o N 1 2 q 4 V s O 1 G q 7 V c K 2 G a z V c q + F a D d d q u F b D t R q u 1 X C t h m s 1 X K v h W g 3 X a r h W w 7 U a r t V w r Y Z r N V y r 4 V o N 1 2 q 4 V s O 1 G q 7 V c K 2 G a z V c q + F a D d d q u F b D t R q u 1 X C j h h s 1 3 K j h R g 0 3 a r h R w 4 0 a b t R w o 4 Y b N d y o 4 U Y N N 2 q 4 U c O N G m 7 U c K O G G z X c q O F G D T d q u F H D j R p u 1 H C j h h s 1 3 K j h R g 0 3 a r h R w 4 0 a b t R w o 4 Y b N d y o 4 U Y N N 2 q 4 U c O N G m 7 U c K O G G z X c q O F G D T d q u F H D j R p u 1 H C j h h t + X 4 F f W O A 3 F v i V B X 5 n w V 9 a 0 M r 5 t Q V + b 4 F f X F D D j R p u 1 H C j h h s 1 3 K j h R g 0 3 a r h R w 4 0 a b t R w o 4 Y b N d y o 4 U Y N N 2 q 4 U c O N G m 7 U c K O G G z X c q O F G D T d q u F H D j R p u 1 H C j h h s 1 3 K j h R g 0 3 a r h R w 4 0 a b t R w o 4 Y b N d y o 4 U Y N N 2 q 4 U c O t G m 7 V c K u G W z X c q u F W D b d q u F X D r R p u 1 X C r h l s 1 3 K r h V g 2 3 a r h V w 6 0 a b t V w q 4 Z b N d y q 4 V Y N t 2 q 4 V c O t G m 7 V c K u G W z X c q u F W D b d q u F X D r R p u 1 X C r h l s 1 3 K r h V g 2 3 a r h V w 6 0 a b t V w q 4 Z b N d y q 4 V Y N t 2 q 4 V c O t G m 7 V c K u G W z X c q u F W D b d q u F X D r R p u 1 X C r h l t + + 5 R f P + X 3 T / k F V H 4 D l V 9 B 9 X d Q t X J + C 5 V f Q 1 X D r R p u 1 X C r h l s 1 3 K r h V g 2 3 a r h V w 6 0 a b t V w q 4 Z b N d y q 4 V Y N t 2 q 4 V c O t G m 7 V c K u G W z X c q u F W D b d q u F X D r R p u 1 X C r h l s 1 3 K r h V g 1 3 1 H B H D X f U c E c N d 9 R w R w 1 3 1 H B H D X f U c E c N d 9 R w R w 1 3 1 H B H D X f U c E c N d 9 R w R w 1 3 1 H B H D X f U c E c N d 9 R w R w 1 3 1 H B H D X f U c E c N d 9 R w R w 1 3 1 H B H D X f U c E c N d 9 R w R w 1 3 1 H B H D X f U c E c N d 9 R w R w 1 3 1 H B H D X f U c E c N d 9 R w R w 1 3 1 H B H D X f U c E c N d 9 R w R w 1 3 1 H B H D X f U c E c N d 9 R w R w 1 3 1 H B H D X f U c E c N d 9 R w R w 1 3 1 H B H D X f U c I e z R D h M h N N E O E 6 E 8 0 Q 4 U I Q T R T x S R C v n U B E 1 3 F H D H T X c U c M d N d x R w x 0 1 3 F H D H T X c U c M d N d x R w x 0 1 3 F H D H T X c U c M d N d x R w x 0 1 3 F H D H T X c V Q 1 3 V c N d 1 X B X N d x V D X d V w 1 3 V c F c 1 3 F U N d 1 X D X d V w V z X c V Q 1 3 V c N d 1 X B X N d x V D X d V w 1 3 V c F c 1 3 F U N d 1 X D X d V w V z X c V Q 1 3 V c N d 1 X B X N d x V D X d V w 1 3 V c F c 1 3 F U N d 1 X D X d V w V z X c V Q 1 3 V c N d 1 X B X N d x V D X d V w 1 3 V c F c 1 3 F U N d 1 X D X d V w V z X c V Q 1 3 V c N d 1 X B X N d x V D X d V w 1 3 V c F c 1 3 F U N d 1 X D X d V w V z X c V Q 1 3 V c N d 1 X B X N d x V D X d V w 1 3 V c F c 1 3 F U N d 1 X D X d V w V z X c V Q 1 3 V c N d 1 X B X N d x V D X d V w 1 3 V c F d O h u N o O M 6 G 4 3 A 4 T o f j e D j O h + O A O E + I 0 8 r V c F c 1 3 F U N d 1 X D X d V w V z X c V Q 1 3 V c N d 1 X B X N d x V D X d T w 9 3 U c D c 1 3 E 0 N d 1 P D 3 d R w N z X c T Q 1 3 U 8 P d 1 H A 3 N d x N D X d T w 9 3 U c D c 1 3 E 0 N d 1 P D 3 d R w N z X c T Q 1 3 U 8 P d 1 H A 3 N d x N D X d T w 9 3 U c D c 1 3 E 0 N d 1 P D 3 d R w N z X c T Q 1 3 U 8 P d 1 H A 3 N d x N D X d T w 9 3 U c D c 1 3 E 0 N d 1 P D 3 d R w N z X c T Q 1 3 U 8 P d 1 H A 3 N d x N D X d T w 9 3 U c D c 1 3 E 0 N d 1 P D 3 d R w N z X c T Q 1 3 U 8 P d 1 H A 3 N d x N D X d T w 9 3 U c D c 1 3 E 0 N d 1 P D 3 d R w N z X c T Q 1 3 U 8 P d 1 H A 3 N d x N D X d T w 9 3 U c D c 1 3 E 0 N d 1 P D 3 d R w N z X c T Q 1 3 U 8 P d 1 H A 3 N d x N D X d T w 9 3 U c D c 1 3 E 0 N d 1 P D 3 T j n l 4 N + O e m X o 3 4 5 6 5 f D f j n t l + N + O e / X A 3 8 9 8 Z c j f z 3 z 1 0 N / P f X X Y 3 8 9 9 9 e D f z 3 5 1 6 N / O f v 3 w u G / F 0 7 / v X D 8 7 4 X z f y 8 c A H z h B O A L R w B f O A P 4 w i H A F 0 4 B v n A M 8 I V z g C 8 c B H z h J O A L R w F f O A v 4 w m H A F 0 4 D v n A c 8 I X z g C 8 c C H z h R O A L R w J f O B P 4 w q H A F 0 4 F v n A s 8 I V z g S 8 c D H z h Z O A L R w N f O B v 4 w u H A F 0 4 H v n A 8 8 I X z g S 8 c E H z h h O A L R w R f O C P 4 w i H B F 0 4 J v n B M 8 I V z g i 8 c F H z h p O A L R w V f O C v 4 w m H B F 0 4 L v n B c 8 I X z g i 8 c G H z h x O A L R w Z f O D P 4 w q H B F 0 4 N v n B s 8 I V z g y 8 c H H z h 5 O A L R w d f O D v 4 w u H B F 0 4 P v n B 8 8 I X z g y 8 c I H x R E 8 Z F U X h / D v c B x w Z f O D f 4 w s H B F 0 4 O v n B 0 8 I W z g y 8 c H n z h 9 O A L x w d f O D / 4 w g H C F 0 4 Q v n C E 8 I U z h C 8 c I n z h F O E L x w h f 2 I m m I W x D G I e w D m E e w j 6 E g Q g L E S Y i / o A R 8 Q e Q C O 4 D M x F 2 I g x F W I o w F W E r w l g E O 9 F c h L 0 I g x E W I 0 x G 2 I w w G m E 1 w m y E 3 Q j D E Z Y j T E f Y j j A e Y T 3 C f I T 9 C A M S F i R M S N i Q M C J h R c K M h B 0 J Q x K W J E x J 2 J I w J m F N w p y E P Q m D E h Y l T E r Y l D A q Y V X C r I R d C c M S l i V M S 9 i W M C 5 h X c K 8 h H 0 J A x M W J k x M 2 J g w M m F l w s y E n Q l D E 9 8 h T f z 2 H H a i d Q n z E v Y l D E x Y m D A x Y W P C y I S V C T M T d i Y M T V i a M D V h a 8 L Y h L U J c x P 0 J o L g R F C c C J I T Q X M i i E 4 E 1 Y k g O x F 0 J 4 L w R F C e C N I T Q X s i i E 8 E 9 Y k g P x H 0 J 4 I A R V C g C B I U Q Y M i i F A E F Y o g Q x F 0 K I I Q R V C i C F I U Q Y s i i F E E N Y o g R x H 0 K I I g R V C k C J I U Q Z M i i F I E V Y o g S x F 0 K Y I w R V C m C N I U Q Z s i i F M E d Y o g T x H 0 K Y J A R V C o C B I V Q a M i i F Q E l Y o g U x F 0 K o J Q R V C q C F I V Q a s i i F U E t Y o g V x H 0 K o J g R V C s C J I V Q b M i i F Y E 1 Y o g W x F 0 K 4 J w R V C u C N I V Q b s i i F c E 9 Y o g X x H 0 K 4 K A R V C w C B I W Q c M i i F g E F Y s g Y x F 0 L I K Q R V C y C F I W Q c s i i F k E N Y s g Z x H 0 L I K g R V C 0 C J I W Q d M i i F o E V Y s g a x F 0 L Y K w R V C 2 C N I W Q d s i i F s E d Y s g b x H 0 L Y L A R V C 4 C B I X Q e M i i F w E l Y s g c x F 0 L o L Q R V C 6 C F I X Q e s i i F 0 E t Y s g d x H 0 L o L g R V C 8 C J I X Q f M i i F 4 E 1 Y s g e x F 0 L 4 L w R V C + C N I X Q f s i i F 8 E 9 Y s g f x H 0 L 4 I A R l D A C B I Y Q Q M j i G A E F Y w g g x F 0 M I I Q R l D C C F I Y Q Q s j i G E E N Y w g h x H 0 M I I g R l D E C J I Y Q R M j i G I E V Y w g i x F 0 M Y I w R l D G C N I Y Q R s j i G M E d Y w g j x H 0 M Y J A R l D I C B I Z Q S M j i G Q E l Y w g k x F 0 M o J Q R l D K C F I Z Q S s j i G U E t Y w g l x H 0 M o J g R l D M C J I Z Q T M j i G Y E 1 Y w g m x F 0 M 4 J w R l D O C N I Z Q T s j i G c E 9 Y w g n x H 0 M 4 K A R l D Q C B I a Q U M j i G g E F Y 0 g o x F 0 N I K Q R l D S C F I a Q U s j i G k E N Y 0 g p x H 0 N I K g R l D U C J I a Q V M j i G o E V Y 0 g q x F 0 N Y K w R l D W C N I a Q V s j i G s E d Y 0 g r x H 0 N Y L A R l D Y C B I b Q W M j i G w E l Y 0 g s x F 0 N o L Q R l D a C F I b Q W s j i G 0 E t Y 0 g t x H 0 N o L g R l D c C J I b Q X M j i G 4 E 1 Y 0 g u x F 0 N 4 L w R l D e C N I b Q X s j i G 8 E 9 Y 0 g v x H 0 N 4 I A R 1 D g C B I c Q Y M j i H A E F Y 4 g w x F 0 O I I Q R 1 D i C F I c Q Y s j i H E E N Y 4 g x x H 0 O I I g R 1 D k C J I c Q Z M j i H I E V Y 4 g y x F 0 O Y I w R 1 D m C N I c Q Z s j i H M E d Y 4 g z x H 0 O Y J A R 1 D o C B I d Q a M j i H Q E l Y 4 g 0 x F 0 O o J Q R 1 D q C F I d Q a s j i H U E t Y 4 g 1 x H 0 O o J g R 1 D s C J I d Q b M j i H Y E 1 Y 4 g 2 x F 0 O 4 J w R 1 D u C N I d Q b s j i H c E 9 Y 4 g 3 x H 0 O 4 K A R 1 D w C B I e Q c M j i H g E F Y 8 g 4 x F 0 P I K Q R 1 D y C F I e Q c s j i H k E N Y 8 g 5 x H 0 P I K g R 1 D 0 C J I e Q d M j i H o E V Y 8 g 6 x F 0 P Y K w R 1 D 2 C N I e Q d s j i H s E d Y 8 g 7 x H 0 P Y L A R 1 D 4 C B I f Q e M j i H w E l Y 8 g 8 x F 0 P o L Q R 1 D 6 C F I f Q e s j i H 0 E t Y 8 g 9 x H 0 P o L g R 1 D 8 C J I f Q f M j i H 4 E 1 Y 8 g + x F 0 P 4 L w R 1 D + C N I f Q f s j i H 8 E 9 Y 8 g / x H 0 P 4 I A S F A A C R I g Q Q M k i I A E F Z A g A x J 0 Q I I Q S F A C C V I g Q Q s k i I E E N Z A g B x L 0 Q I I g S F A E C Z I g Q R M k i I I E V Z A g C x J 0 Q Y I w S F A G C d I g Q R s k i I M E d Z A g D x L 0 Q Y J A S F A I C R I h Q S M k i I Q E l Z A g E x J 0 Q o J Q S F A K C V I h Q S s k i I U E t Z A g F x L 0 Q o J g S F A M C Z I h Q T M k i I Y E 1 Z A g G x J 0 Q 4 J w S F A O C d I h Q T s k i I c E 9 Z A g H x L 0 Q 4 K A S F A Q C R I i Q U M k i I g E F Z E g I x J 0 R I K Q S F A S C V I i Q U s k i I k E N Z E g J x L 0 R I K g S F A U C Z I i Q V M k i I o E V Z E g K x J 0 R Y K w S F A W C d I i Q V s k i I s E d Z E g L x L 0 R Y L A S F A Y C R I j Q W M k i I w E l Z E g M x J 0 R o L Q S F A a C V I j Q W s k i I 0 E t Z E g N x L 0 R o L g S F A c C Z I j Q X M k i I 4 E 1 Z E g O x J 0 R 4 L w S F A e C d I j Q X s k i I 8 E 9 Z E g P x L 0 R 4 I A S V A g C R I k Q Y M k i J A E F Z I g Q x J 0 S I I Q S V A i C V I k Q Y s k i J E E N Z I g R x L 0 S I I g S V A k C Z I k Q Z M k i J I E V Z I g S x J 0 S Y I w S V A m C d I k Q Z s k i J M E d Z I g T x L 0 S Y J A S V A o C R I l Q a M k i J Q E l Z I g U x J 0 S o J Q S V A q C V I l Q a s k i J U E t Z I g V x L 0 S o J g S V A s C Z I l Q b M k i J Y E 1 Z I g W x J 0 S 4 J w S V A u C d I l Q b s k i J c E 9 Z I g X x L 0 S 4 K A S V A w C R I m Q c M k i J g E F Z M g Y x J 0 T I K Q S V A y C V I m Q c s k i J k E N Z M g Z x L 0 T I K g S V A 0 C Z I m Q d M k i J o E V Z M g a x J 0 T Y K w S V A 2 C d I m Q d s k i J s E d Z M g b x L 0 T Y L A S V A 4 C R I n Q e M k i J w E l Z M g c x J 0 T o L Q S V A 6 C V I n Q e s k i J 0 E t Z M g d x L 0 T o L g S V A 8 C Z I n Q f M k i J 4 E 1 Z M g e x J 0 T 4 L w S V A + C d I n Q f s k i J 8 E 9 Z M g f x L 0 T 4 I A S l B A C R I o Q Q M l i K A E F Z Q g g x J 0 U I I Q S l B C C V I o Q Q s l i K E E N Z Q g h x L 0 U I I g S l B E C Z I o Q R M l i K I E V Z Q g i x J 0 U Y I w S l B G C d I o Q R s l i K M E d Z Q g j x L 0 U Y J A S l B I C R I p Q S M l i K Q E l Z Q g k x J 0 U o J Q S l B K C V I p Q S s l i K U E t Z Q g l x L 0 U o J g S l B M C Z I p Q T M l i K Y E 1 Z Q g m x J 0 U 4 J w S l B O C d I p Q T s l i K c E 9 Z Q g n x L 0 U 4 K A S l B Q C R I q Q U M l i K g E F Z U g o x J 0 V I K Q S l B S C V I q Q U s l i K k E N Z U g p x L 0 V I K g S l B U C Z I q Q V M l i K o E V Z U g q x J 0 V Y K w S l B W C d I q Q V s l i K s E d Z U g r x L 0 V Y L A S l B Y C R I r Q W M l i K w E l Z U g s x J 0 V o L Q S l B a C V I r Q W s l i K 0 E t Z U g t x L 0 V o L g S l B c C Z I r Q X M l i K 4 E 1 Z U g u x J 0 V 4 L w S l B e C d I r Q X s l i K 8 E 9 Z U g v x L 0 V 4 I A S 1 B g C R I s Q Y M l i L A E F Z Y g w x J 0 W I I Q S 1 B i C V I s Q Y s l i L E E N Z Y g x x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J I e S 9 J j S X o s S Y 8 l 6 b E k P Z a k x 5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I o e S 9 F j K X o s R Y + l 6 L E U P Z a i x 1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J o e S 9 N j a X o s T Y + l 6 b E 0 P Z a m x 9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I Y e y 9 B j G X o s Q 4 9 l 6 L E M P Z a h x z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J Y e y 9 J j W X o s S 4 9 l 6 b E s P Z a l x 7 L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k O P 5 d B j O f R Y D j 2 W Q 4 / l 0 G M 5 9 F g O P Z Z D j + X Q Y z n 0 W A 4 9 l v P / 0 X X n B n I E M R A E X S K + H c B / x 3 h t Q M i p l V R a 0 G P 5 6 L F 8 9 F g + e i w f P Z a P H s t H j + W j x / L R Y / n o s X z 0 W D 5 6 L B 8 9 l o 8 e y 0 e P 5 a P H 8 t F j + e i x f P R Y P n o s H z 2 W j x 7 L R 4 / l o 8 f y 0 W P 5 6 L F 8 9 F g + e i w f P Z a P H s t H j + W j x / L R Y / n o s X z 0 W D 5 6 L B 8 9 l o 8 e y 0 e P 5 a P H 8 t F j + e i x f P R Y P n o s H z 2 W j x 7 L R 4 / l o 8 f y 0 W P 5 6 L F 8 9 F g + e i w f P Z a P H s t H j + W j x / L R Y / n o s X z 0 W D 5 6 L B 8 9 l o 8 e y 0 e P 5 a P H 8 t F j + e i x f P R Y P n o s H z 2 W j x 7 L R 4 / l o 8 f y 0 W P 5 6 L F 8 9 F g + e i w f P Z a P H s t H j + W j x / L R Y / n o s X z 0 W D 5 6 L B 8 9 l o 8 e y 0 e P 5 a P H 8 t F j + e i x f P R Y P n o s H z 2 W j x 7 L R 4 / l o 8 f y 0 W P 5 6 L F 8 9 F g + e i w f P Z a P H s t H j + W j x / L R Y / n o s X z 0 W D 5 6 L B 8 9 l o 8 e y 0 e P 5 a P H 8 t F j + e i x f P R Y P n o s H z 2 W j x 7 L R 4 / l o 8 f y 0 W P 5 6 L F 8 9 F g + e i w f P Z a P H s t H j + W j x / L R Y / n o s X z 0 W D 5 6 L B 8 9 l o 8 e y 0 e P 5 a P H 8 t F j + e i x f P R Y P n o s H z 2 W j x 7 L R 4 / l o 8 f y 0 W P 5 6 L F 8 9 F g + e i w f P Z a P H s t H j + W j x / L R Y / n o s X z 0 W D 5 6 L B 8 9 l o 8 e y 0 e P 5 a P H 8 t F j + e i x f P R Y P n o s H z 2 W j x 7 L R 4 / l o 8 f y 0 W P 5 6 L F 8 9 F g + e i w f P Z a P H s t H j + W j x / L R Y / n o s X z 0 W D 5 6 L B 8 9 l o 8 e y 0 e P 5 a P H 8 t F j + e i x f P R Y P n o s H z 2 W j x 7 L R 4 / l o 8 f y 0 W P 5 6 L F 8 9 F g + e i w f P Z a P H s t H j + W j x / L R Y / n o s X z 0 W D 5 6 L B 8 9 l o 8 e y 0 e P 5 a P H 8 t F j + e i x f P R Y P n o s H z 2 W j x 7 L R 4 / l o 8 f y 0 W P 5 6 L F 8 9 F g + e i w f P Z a P H s t H j + W j x / L R Y / n o s X z 0 W D 5 6 L B 8 9 l o 8 e y 0 e P 5 a P H 8 t F j + e i x f P R Y P n o s H z 2 W j x 7 L R 4 / l o 8 f y 0 W P 5 6 L F 8 9 F g + e i w f P Z a P H s t H j + W j x / L R Y / n o s X z 0 W D 5 6 L B 8 9 l o 8 e y 0 e P 5 a P H 8 t F j + e i x f P R Y P n o s H z 2 W j x 7 L R 4 / l o 8 f y 0 W P 5 6 L F 8 9 F g + e i w f P Z a P H s t H j + W j x / L R Y / n o s X z 0 W D 5 6 L B 8 9 l o 8 e y 0 e P 5 a P H 8 t F j + e i x f P R Y P n o s H z 2 W j x 7 L R 4 / l o 8 f y 0 W P 5 6 L F 8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W H s v S Y 1 l 6 L E u P Z e m x L D 2 W p c e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i O H s v R Y z l 6 L E e P 5 e i x H D 2 W o 8 d y 9 F j i H 0 G W l 7 D C S 5 j h J e z w E o Z 4 C U u 8 h C l e w h Y v Y Y y X v I Y u 4 0 t e Q 6 f x J a + h 2 / i S 1 9 B x f M l r 6 D q + 5 D V 0 H l / y G r q P L 3 k N H c i X v I Y u 5 E t e Q y f y J a + h G / m S 1 9 C R f M l r 6 E q + 5 D V 0 J l / y G r q T L 3 k N H c q X v I Y u 5 U t e Q 6 f y J a + h W / m S 1 9 C x f M l r 6 F q + 5 D V 0 L l / y G r q X L 3 k N H c y X v I Y u 5 k t e Q y f z J a + h m / m S 1 9 D R f M l r 6 G q + 5 D V 0 N l / y G r q b L 3 k N H c 6 X v I Y u 5 0 t e Q 6 f z J a + h 2 / m S 1 9 D x f M l r 6 H q + 5 D V 0 P l / y G r q f L 3 k N H d C X v I Y u 6 E t e Q y f 0 J a + h G / q S 1 9 A R f c l r 6 I q + x D W I v r z E N c i + v M Q 1 C L + 8 x D V I v 7 z E N Y i / v O Q 1 / E X p v 7 z k N f x F S c C 8 5 D X 8 R a n A v O Q 1 / E U J w b z k N f x F a c G 8 5 D X 8 R c n B v O Q 1 / E U p w v w l f 1 G a M C 9 5 D X 9 R s j A v e Q 1 / U c o w L 3 k N f 1 H i M C 9 5 D X 9 R + j A v e Q 1 / U R I x L 3 k N f 1 E q M X / J X 5 R O z E t e w 1 + U V M x L X s N f l F r M S 1 7 D X 5 R g z E t e w 1 + U Z s x L X s N f l G z M S 1 7 D X 5 R y z F / y F 6 U d 8 5 L X 8 B c l H / O S 1 / A X p S D z k t f w F y U i 8 5 L X 8 B e l I / O S 1 / A X J S X z k t f w F 6 U m 8 5 f 8 R e n J v O Q 1 / E V J y r z k N f x F q c q 8 5 D X 8 R Q n L v M Q 1 S M u 8 x D W I y 7 z E N c j L v M Q 1 C M y 8 5 D X 8 R W n M v O Q 1 / E X J z L z k N f x F K c 2 8 5 D X 8 R Y n N v O Q 1 / E X p z b z k N f x F S c 6 8 5 D X 8 R a n O / C V / U b o z L 3 k N f 1 H S M y 9 5 D X 9 R 6 j M v e Q 1 / U Q I 0 L 3 k N f 1 E a N C 9 5 D X 9 R M j Q v e Q 1 / U U o 0 f 8 l f l B b N S 1 7 D X 5 Q c z U t e w 1 + U I s 1 L X s N f l C j N S 1 7 D X 5 Q u z U t e w 1 + U N M 1 L X s N f l D r N X / I X p U / z k t f w F y V R 8 5 L X 8 B e l U v O S 1 / A X J V T z k t f w F 6 V V 8 5 L X 8 B c l V / O S 1 / A X p V j z l / x F a d a 8 5 D X 8 R c n W v O Q 1 / E U p 1 7 z k N f x F i d e 8 x D X I 1 7 z E N Q j Y v M Q 1 S N i 8 x D W I 2 L z k N f x F 6 d i 8 5 D X 8 R U n Z v O Q 1 / E W p 2 b z k N f x F C d q 8 5 D X 8 R W n a v O Q 1 / E X J 2 r z k N f x F K d v 8 J X 9 R 2 j Y v e Q 1 / U f I 2 L 3 k N f 1 E K N y 9 5 D X 9 R I j c v e Q 1 / U T o 3 L 3 k N f 1 F S N y 9 5 D X 9 R a j d / y V + U 3 s 1 L X s N f l O T N S 1 7 D X 5 T q z U t e w 1 + U 8 M 1 L X s N f l P b N S 1 7 D X 5 T 8 z U t e w 1 + U A s 5 f 8 h e l g f O S 1 / A X J Y P z k t f w F 6 W E 8 5 L X 8 B c l h v O S 1 / A X p Y f z k t f w F y W J 8 5 L X 8 B e l i v O X / E X p 4 r z k N f x F S e O 8 5 D X 8 R a n j v O Q 1 / E U J 5 L z E N U j k v M Q 1 i O S 8 x D X I 5 L z E N Q j l v O Q 1 / E V p 5 b z k N f x F y e W 8 5 D X 8 R S n m v O Q 1 / E W J 5 r z k N f x F 6 e a 8 5 D X 8 R U n n v O Q 1 / E W p 5 / w l f 1 H 6 O S 9 5 D X 9 R E j o v e Q 1 / U S o 6 L 3 k N f 1 F C O i 9 5 D X 9 R W j o v e Q 1 / U X I 6 L 3 k N f 1 G K O n / J X 5 S m z k t e w 1 + U r M 5 L X s N f l L L O S 1 7 D X 5 S 4 z k t e w 1 + U v s 5 L X s N f l M T O S 1 7 D X 5 T K z l / y F 6 W z 8 5 L X 8 B c l t f O S 1 / A X p b b z k t f w F y W 4 8 5 L X 8 B e l u f O S 1 / A X J b v z k t f w F 6 W 8 8 5 f 8 R W n v v O Q 1 / E X J 7 7 z k N f x F K f C 8 5 D X 8 R Y n w v M Q 1 y P C 8 x D U I 8 b z E N U j x v M Q 1 i P G 8 5 D X 8 R e n x v O Q 1 / E V J 8 r z k N f x F q f K 8 5 D X 8 R Q n z v O Q 1 / E V p 8 7 z k N f x F y f O 8 5 D X 8 R S n 0 / C V / U R o 9 L 3 k N f 1 E y P S 9 5 D X 9 R S j 0 v e Q 1 / U W I 9 L 3 k N f 1 F 6 P S 9 5 D X 9 R k j 0 v e Q 1 / U a o 9 f 8 l f l G 7 P S 1 7 D X 5 R 0 z 0 t e w 1 + U e s 9 L X s N f l I D P S 1 7 D X 5 S G z 0 t e w 1 + U j M 9 L X s N f l J L P X / I X p e X z k t f w F y X n 8 5 L X 8 B e l 6 P O S 1 / A X J e r z k t f w F 6 X r 8 5 L X 8 B c l 7 f O S 1 / A X p e 7 z l / x F 6 f u 8 5 D X 8 R U n 8 v O Q 1 / E W p / L z k N f x F C f 2 8 x D V I / b z E N Y j 9 v M Q 1 y P 2 8 x D U I / r z k N f x F a f 6 8 5 D X 8 R c n + v O Q 1 / E U p / 7 z k N f x F i f + 8 5 D X 8 R e n / v O Q 1 / E V J A L 3 k N f x F q Q D 9 J X 9 R O k A v e Q 1 / U V J A L 3 k N f 1 F q Q C 9 5 D X 9 R g k A v e Q 1 / U Z p A L 3 k N f 1 G y Q C 9 5 D X 9 R y k B / y V + U N t B L X s N f l D z Q S 1 7 D X 5 R C 0 E t e w 1 + U S N B L X s N f l E 7 Q S 1 7 D X 5 R U 0 E t e w 1 + U W t B f 8 h e l F / S S 1 / A X J R n 0 k t f w F 6 U a 9 J L X 8 B c l H P S S 1 / A X p R 3 0 k t f w F y U f 9 J L X 8 B e l I P S X / E V p C L 3 k N f x F y Q i 9 5 D X 8 R S k J v e Q 1 / E W J C b 3 E N c g J v c Q 1 C A q 9 x D V I C r 3 E N Y g K v e Q 1 / E X p C r 3 k N f x F S Q u 9 5 D X 8 R a k L v e Q 1 / E U J D L 3 k N f x F a Q y 9 5 D X 8 R c k M v e Q 1 / E U p D f 0 l f 1 F a Q y 9 5 D X 9 R c k M v e Q 1 / U Y p D L 3 k N f 1 G i Q y 9 5 D X 9 R u k M v e Q 1 / U d J D L 3 k N f 1 H q Q 3 / J X 5 T + 0 E t e w 1 + U B N F L X s N f l A r R S 1 7 D X 5 Q Q 0 U t e w 1 + U F t F L X s N f l B z R S 1 7 D X 5 Q i 0 V / y F 6 V J 9 J L X 8 B c l S / S S 1 / A X p U z 0 k t f w F y V O 9 J L X 8 B e l T / S S 1 / A X J V H 0 k t f w F 6 V S 9 J f 8 R e k U v e Q 1 / E V J F b 3 k N f x F q R W 9 5 D X 8 R Q k W v c Q 1 S B a 9 x D W I F r 3 E N c g W v c Q 1 C B e 9 5 D X 8 R W k X v e Q 1 / E X J F 7 3 k N f x F K R i 9 5 D X 8 R Y k Y v e Q 1 / E X p G L 3 k N f x F S R m 9 5 D X 8 R a k Z / S V / U X p G L 3 k N f 1 G S R i 9 5 D X 9 R q k Y v e Q 1 / U c J G L 3 k N f 1 H a R i 9 5 D X 9 R 8 k Y v e Q 1 / U Q p H f 8 l f l M b R S 1 7 D X 5 T M 0 U t e w 1 + U 0 t F L X s N f l N j R S 1 7 D X 5 T e 0 U t e w 1 + U 5 N F L X s N f l O r R X / I X p X v 0 k t f w F y V 9 9 J L X 8 B e l f v S S 1 / A X J Y D 0 k t f w F 6 W B 9 J L X 8 B c l g / S S 1 / A X p Y T 0 l / x F a S G 9 5 D X 8 R c k h v e Q 1 / E U p I r 3 k N f x F i S K 9 x D X I I r 3 E N Q g j v c Q 1 S C O 9 x D W I I 7 3 k N f x F 6 S O 9 5 D X 8 R U k k v e Q 1 / E W p J L 3 k N f x F C S W 9 5 D X 8 R W k l v e Q 1 / E X J J b 3 k N f x F K S b 9 J X 9 R m k k v e Q 1 / U b J J L 3 k N f 1 H K S S 9 5 D X 9 R 4 k k v e Q 1 / U f p J L 3 k N f 1 E S S i 9 5 D X 9 R K k p / y V + U j t J L X s N f l J T S S 1 7 D X 5 S a 0 k t e w 1 + U o N J L X s N f l K b S S 1 7 D X 5 S s 0 k t e w 1 + U s t J f 8 h e l r f S S 1 / A X J a / 0 k t f w F 6 W w 9 J L X 8 B c l s v S S 1 / A X p b P 0 k t f w F y W 1 9 J L X 8 B e l t v S X / E X p L b 3 k N f x F S S 6 9 5 D X 8 R a k u v e Q 1 + E X D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C 7 l L Y X Q q 7 S 2 F 3 K e w u h d 2 l s L s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S 7 l L a X U q 7 S 2 l 3 K e 0 u p d 2 l t L u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K 7 l L Z X S q 7 S 2 V 3 q e w u l d 2 l s r t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a 7 l L b X W q 7 S 2 1 3 q e 0 u t d 2 l t r v U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f G 7 t L Y X R q 7 S 2 N 3 a e w u j d 2 l s b s 0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d + d p f + t 3 d 2 u 2 0 b W R y / D 5 B 3 G D A 3 N l a x I 8 U + T X b r B W i J d t i V R E G S v W 0 N w 6 A l J u Z G I l W K y s Y 1 8 g B 7 u e h z L L C L 3 v W y f r E 9 Q 0 r k k O K f + k h a O G h 8 R f N j 5 s y Z m f O f L + F H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m L t E O e 7 S h 9 3 K I 8 F / T z Q r D O y p G E S v 8 c U P M z e 0 h / Z U E 0 e i b 1 + P n L 2 e M 3 I G Y Z z O d O e J 1 n c n v h j Y 4 2 v X H v p a 5 U 7 T u 4 b O a W u d r t E 7 6 5 w Z v b 4 l G s a J 2 T b 7 5 r k l n + g N s 2 5 a b X l Z t 9 r 9 r i 7 q X a N h 9 q O H y q W a A n 9 e N / W m v N 2 2 W s d d Q 9 S t h n l q i X q n H n 1 2 / 5 P 6 7 / y d 7 t l x 1 1 I f p z f 0 v n F q d U 2 9 J / 9 r G L 1 6 1 + z U z f u f 2 m x s U x y b R l t Y o m d 0 z 6 W t 8 h 2 z b 7 Q 0 d t T j u a d O 3 B E 7 6 L U 7 Y o + x h 6 p 5 F 3 X 9 f 0 r / I I d W h G M P b s T O R c a 0 S / H 1 X 4 U 3 G 4 1 2 d x + 5 H s r p L 4 8 f P X 4 0 v b E D Z y j M 8 W T m T E N / y t m P n D D 6 x A r c N 4 7 H N 3 r y n Y 7 v e u E e J + J M d 7 S b M J x M / 7 y / b w 9 C 9 5 0 9 s Y M f + O t b 5 5 3 j c R J 7 U Z q T 6 P 2 B P 9 6 f u q E z 3 d c D x 9 a H Y 9 d z p 2 y A / O z 2 x P V s b + A 6 g c 3 l u N A n 7 r k T T F 1 f Z l k 9 v E w a U 2 y 4 H w w d L 9 e I / C D c i a 2 s 3 N 1 p b X v s c E I W v x j s 6 d O B 4 w 1 d 7 4 3 S K n M e A K 7 O Z 5 e 4 2 H g f O p 6 0 7 5 I / 1 P a + b f a + 1 f g 9 k X / w f j R 9 r + 0 m u U a N 0 2 p y g x A d / d T q i d q z 2 n M h X 7 o q d a N I 3 S j W d O P + q a z D w B b l t 6 Q B + 6 k t + 9 I R y 9 6 5 u 5 A O P S q 2 P y 5 k h b / y R + x u 0 b H D G + 3 o k 7 e L b Q t 0 + e G i 7 n t c K + H l o h q a 7 n X g i 6 E j j P c D Z y T c 8 Y R b j w w 2 X P j o 1 t 7 f / e D t t e + / 3 f k s 6 m w R Q s x W H N t 6 V 7 0 b x w m j q o R l v b s w Q 2 d 8 p C U f a Z W / u d 7 w S I u + l W 5 r 2 K F 9 m U Q n w x v Y 1 8 6 P / O l U T A J / 7 L 9 z + T L t O B 1 5 L 3 R e O T Y 3 g u l O z h b u 1 P M X 9 N G o N 7 B H d j A 9 C o O Z c 7 l x / A O G J H 3 z i R Y F P p E G e 7 0 p N C U O J h l m l S b J r R / Y 3 v S 1 H 4 x j T e q z p q X B Q D F P B p o T o / 5 K X 7 S N h Q A O 7 d C J x F G 9 6 c 3 G 1 0 7 w Q Y n 3 9 U U I H 3 C c 8 / z x d e A U W N P l 2 D N 2 s D w u 2 5 C 9 k b Y K T c 1 8 Y 1 k u t b Z y B z O V 2 m n 2 x X f 7 L K V G 4 6 y p i 0 i J 9 V O 9 Y Y n 4 H + 5 i d a M T S 3 R R 3 c X v L x f t S o 5 h t J 1 z O 3 C 5 L b C 9 4 6 j n 7 b K o P m a x W 1 V U V f R k + b y p P 3 K H X B z R C Z z p L F Z B s V P b 1 b 4 o 4 S d S Q h 4 b D v k j a V R 0 W 3 X 6 R H F 6 q i u K e J a 8 + w D i s T K 0 j G 6 s I 6 c r S / + w V L W 4 i B 8 t s J 9 j v a a B d M D h w 5 V 2 3 M r I y J k t b s T C p 6 2 n w j C V F a o c N y 3 2 m c M x k J 1 X F M j f u p O d 1 X Z W a r v b a n 2 Z G e s I / 8 Z a h I Y A P B 2 N 5 n D 5 G V h m Y n j / r 3 R m m F 7 r Q 3 c g o 2 y k Q c 5 w N h i 4 9 z 9 7 e X W K 5 Y e b h N U 8 i 1 P + s O 1 w A k 7 j E k V X s 8 m P L J Z L o w 4 y o j f w I 6 W s + U e Z o m f H L a q k Z o u a m T 1 6 b 7 j + H / D k s V z p 5 s I J 1 C 2 K y U X q F s n e 7 p r i v G z J N k K N h s d Q q R P R P W F v z 2 T j 4 0 g w Y 0 / z F U e m g S 9 D V J H w r n r / A Q Z p s 3 0 q e 0 + v W I C r i Q K v 5 4 q H r c J p W T 9 W i T / r i p 4 3 1 0 U Z N p k C L 7 4 B W r u h 1 G Y t q F S T f v Q 7 q e p W a g Q V d d U U t 2 / 1 o 0 X U v J A Y T f 3 Y 6 u r F 6 n V u t O t m y z T a / e U E 2 7 / + V 8 T q l j 4 M n f e h E g n n U 1 E x n E 1 G 7 o A d k h a v E d 8 K 5 x P m 5 f m y y F u W + V 8 8 F X V / 4 t p a k l c 7 n u k O u e G M u Q b Y k M C + / 0 + J R 5 W 5 s m I g l + y u O K d 5 f O a m 5 u y 1 u P f e y M i 0 c 7 V b W v Q N 1 w x g I S r Y K q 1 l x C s G y O n V M q + X r x Z s W g l l q V V x s Q t M L i u w f v 8 / X 2 Q M U 4 o f P d y o 9 o G 1 0 o L l n C p x A / j O s Y M K j 6 F C O t i T X X P N m q 9 h H + T s l r k v u q x 2 b o 9 4 L B P 6 o T 0 S r + O o p R a 5 z 5 / x t 5 4 Y 2 7 f 3 v 0 w H s 5 E a 6 z Y s e C 3 K W r a p i p A J 7 5 1 N O K w V N / J M l 6 2 u j F 2 F d k Y V 3 e v r j W w Q i a K P 3 r S 6 Q m / 3 j Z 4 M a + a 5 v r x G N 7 e k w 4 H Y 9 + y R y 5 H R F j Y P b d 9 k w o 0 + H B Y H m m h l q j 0 b t 5 x k B O a + T u u Y R 5 Z K 7 V / u i q + P p J 7 V R H j D 5 X g m n N H U U U J C / v V i T 9 V W e g o U J x p + L m z N N j 6 w N l s D g 8 + c P c n Y M 7 8 V V T x n e r 7 p G m z c q O L 6 5 P m e 0 T q 2 m j 2 l y t W J j d H n q q 7 n q z p 9 t N Q K k k c n Z y x U R s H T h t E 4 q 8 u N R 9 H X e 7 r o d K 2 G 0 b G 6 / M k a i 7 7 L o 4 e u w 7 K L V n q f y 9 m t 1 M Y T I 9 2 O 3 O / q 3 8 s g 1 r O S r c y s e s q l 1 / 1 6 t I H Z N z v R n Z b V 0 J t m Q 2 / A q e v h y m p Y L o S s h 2 I X F t Z O c S N b S r a 6 p n M O o 6 l / 9 C w 6 9 b S 4 P l C u D 5 V r U q 6 / W m h d o Q K k v V i x M 4 6 b g e O M J y P 7 x 5 z y 8 q 2 B w 2 / M n C J H c V y Q P a D y r D J / M 8 h 8 U l E a a l m G V Z j j s m 3 r Z X h e n m F t / Q z X L O K 8 V 5 V l + n z 9 T G s r M y 3 p r K g j 0 M q O U G C y 7 A n z v G T X l B r U 6 p j N Z n Q u A A S F p W Q O Y M l z B q 5 Z 6 r w l S t 7 F m l A t 1 r g C Q + X m j J K E v w j 6 F 8 V Z X / 7 p 4 k l Z X f B z p X k s / u P m m V z W 5 e V y V L l c b 2 P t O R 4 q I U / I G s 0 X U X v l e z x B j T a e b o U f B n 5 m d y 1 T S w f r x 9 N C g 2 X + y 9 n B x v R x B 2 4 O Z C j N h 8 D C E d M 8 3 h e O I u W I f j H 4 W t 6 f h N 2 j X F F z a q z q t i r v x Y r D s f 3 f V m J B c m q n o B q 3 2 D t M F j 3 T j c O H u 2 f 4 Z Q F 0 7 Q X Q Z P T 7 O S + M / V F X Q B e V 9 0 d a A k 1 E P X P Q M X 6 + 0 X 5 k U Q J r b U W u n C K W m J a e Y I w P l R Z N G L d c R F W n j G v s S H 6 y x d P 5 y V Q p X / V Z E D j e 4 D a e 9 s S z y 4 U O F s y b y v c A V w 7 g 1 l i j i D T c c w e u P U o G b W r t R O t E l 0 8 v C k 7 N I l d 9 1 B J E a k v 5 3 F m O k u I d T B 5 x b F D e W r L P e / + z x x 2 8 E 4 a + y D n A f S 1 4 f J r U m p Q L 2 Q D j d Z m L + c u X 8 f p M 5 k X g k N W r V 6 W F i p o Q t P g 3 G Q B W y 7 f R l Q a d b b 8 r 9 s n x 6 e u l J l e Y w P y s V 9 / n k u y m 0 / f o J 1 9 K y 4 H e 2 u p I m P 0 P W 4 w d H i E + 3 N H c 5 3 Y C 7 M t Z 6 C 9 n o X / b s 9 C L 9 q V / o 4 u W 0 b a 6 G w 1 8 0 s / K d 4 M 3 H o c s 2 b P G H u 7 v d i J 6 a 4 F d P h S 9 i N 2 q I 1 N t T d Y C M p t w / H 9 T F y d 6 v X / W 1 a N o Y b S N p y f G s R Y L 7 8 H B y 8 M X s e h u k k h L 7 3 5 v p U m 8 2 C I J / b h r s q / m a R w + q 2 5 l x n d W m s L B F i l 8 c 9 Y 2 l S S + 2 i q J p p J E 9 d k 2 v u B e 1 l f S o J e b p 9 H j E Y J p y L 2 L N J 2 X W 6 R j 8 a W a S K 2 2 R S J t 6 z x n S + 1 w i 2 T k i C i X z I t 5 M l r 7 r N n U t j y T s X J k G C 9 0 L W z J b q u k U 4 h M R 8 z M I D 7 J c Y q C T J b u b b a j v 8 G G v n J A p S C 3 e G P n S t 3 T / p j j H O g w Q 7 y v f b X h S Y 6 N d 9 d L D 3 H M D V i 1 s 7 7 5 1 K B 4 b 3 2 R X 2 H t q y P z + X U t P m 7 b i f b T j H 6 0 E D t f l 1 1 q x N r 8 F 5 f g l y B d o 2 4 e W 6 L 9 6 y / R 5 I G / X U w 8 u G t q + Z + W F P z 0 Z I 1 u z b O F 9 M e S c K 7 w f 1 B L A Q I t A B Q A A g A I A B K A V 1 e v G U r s o g A A A P Y A A A A S A A A A A A A A A A A A A A A A A A A A A A B D b 2 5 m a W c v U G F j a 2 F n Z S 5 4 b W x Q S w E C L Q A U A A I A C A A S g F d X D 8 r p q 6 Q A A A D p A A A A E w A A A A A A A A A A A A A A A A D u A A A A W 0 N v b n R l b n R f V H l w Z X N d L n h t b F B L A Q I t A B Q A A g A I A B K A V 1 e X 3 b B P S b o A A F T o B g A T A A A A A A A A A A A A A A A A A N 8 B A A B G b 3 J t d W x h c y 9 T Z W N 0 a W 9 u M S 5 t U E s F B g A A A A A D A A M A w g A A A H W 8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u 8 A A A A A A A A q b w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E U C U y M H k l M j B S U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F S k V D V U N J w 5 N O I E l O R 1 J F U 0 9 T I i A v P j x F b n R y e S B U e X B l P S J S Z W N v d m V y e V R h c m d l d E N v b H V t b i I g V m F s d W U 9 I m w x I i A v P j x F b n R y e S B U e X B l P S J S Z W N v d m V y e V R h c m d l d F J v d y I g V m F s d W U 9 I m w x M C I g L z 4 8 R W 5 0 c n k g V H l w Z T 0 i U X V l c n l J R C I g V m F s d W U 9 I n M w Z j k w M T M 5 Y i 1 j N D d h L T Q y M W Q t O G F m O S 1 l N G E 3 Y m V l Y m U x Y j g i I C 8 + P E V u d H J 5 I F R 5 c G U 9 I k Z p b G x M Y X N 0 V X B k Y X R l Z C I g V m F s d W U 9 I m Q y M D I z L T E w L T I z V D I x O j A w O j E 2 L j E 1 N j g 1 M D d a I i A v P j x F b n R y e S B U e X B l P S J G a W x s R X J y b 3 J D b 3 V u d C I g V m F s d W U 9 I m w w I i A v P j x F b n R y e S B U e X B l P S J G a W x s Q 2 9 s d W 1 u V H l w Z X M i I F Z h b H V l P S J z Q m d B S k J n V U c i I C 8 + P E V u d H J 5 I F R 5 c G U 9 I k Z p b G x F c n J v c k N v Z G U i I F Z h b H V l P S J z V W 5 r b m 9 3 b i I g L z 4 8 R W 5 0 c n k g V H l w Z T 0 i R m l s b E N v b H V t b k 5 h b W V z I i B W Y W x 1 Z T 0 i c 1 s m c X V v d D t O I F J Q J n F 1 b 3 Q 7 L C Z x d W 9 0 O 1 J Q J n F 1 b 3 Q 7 L C Z x d W 9 0 O 0 Z F Q 0 h B I F J Q J n F 1 b 3 Q 7 L C Z x d W 9 0 O 0 N P R E l H T y B S V U J S T y Z x d W 9 0 O y w m c X V v d D t W Q U x P U i Z x d W 9 0 O y w m c X V v d D t O I E N E U C Z x d W 9 0 O 1 0 i I C 8 + P E V u d H J 5 I F R 5 c G U 9 I k Z p b G x D b 3 V u d C I g V m F s d W U 9 I m w x N T Q x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E U C B 5 I F J Q L 0 V u Y 2 F i Z X p h Z G 9 z I H B y b 2 1 v d m l k b 3 M u e 0 4 g U l A s M H 0 m c X V v d D s s J n F 1 b 3 Q 7 U 2 V j d G l v b j E v Q 0 R Q I H k g U l A v R W 5 j Y W J l e m F k b 3 M g c H J v b W 9 2 a W R v c y 5 7 U l A s M X 0 m c X V v d D s s J n F 1 b 3 Q 7 U 2 V j d G l v b j E v Q 0 R Q I H k g U l A v V G l w b y B j Y W 1 i a W F k b y 5 7 R k V D S E E g U l A s M 3 0 m c X V v d D s s J n F 1 b 3 Q 7 U 2 V j d G l v b j E v Q 0 R Q I H k g U l A v R W 5 j Y W J l e m F k b 3 M g c H J v b W 9 2 a W R v c y 5 7 Q 0 9 E S U d P I F J V Q l J P L D V 9 J n F 1 b 3 Q 7 L C Z x d W 9 0 O 1 N l Y 3 R p b 2 4 x L 0 N E U C B 5 I F J Q L 1 R p c G 8 g Y 2 F t Y m l h Z G 8 u e 1 Z B T E 9 S L D Z 9 J n F 1 b 3 Q 7 L C Z x d W 9 0 O 1 N l Y 3 R p b 2 4 x L 0 N E U C B 5 I F J Q L 0 V u Y 2 F i Z X p h Z G 9 z I H B y b 2 1 v d m l k b 3 M u e 0 4 g Q 0 R Q L D E x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D R F A g e S B S U C 9 F b m N h Y m V 6 Y W R v c y B w c m 9 t b 3 Z p Z G 9 z L n t O I F J Q L D B 9 J n F 1 b 3 Q 7 L C Z x d W 9 0 O 1 N l Y 3 R p b 2 4 x L 0 N E U C B 5 I F J Q L 0 V u Y 2 F i Z X p h Z G 9 z I H B y b 2 1 v d m l k b 3 M u e 1 J Q L D F 9 J n F 1 b 3 Q 7 L C Z x d W 9 0 O 1 N l Y 3 R p b 2 4 x L 0 N E U C B 5 I F J Q L 1 R p c G 8 g Y 2 F t Y m l h Z G 8 u e 0 Z F Q 0 h B I F J Q L D N 9 J n F 1 b 3 Q 7 L C Z x d W 9 0 O 1 N l Y 3 R p b 2 4 x L 0 N E U C B 5 I F J Q L 0 V u Y 2 F i Z X p h Z G 9 z I H B y b 2 1 v d m l k b 3 M u e 0 N P R E l H T y B S V U J S T y w 1 f S Z x d W 9 0 O y w m c X V v d D t T Z W N 0 a W 9 u M S 9 D R F A g e S B S U C 9 U a X B v I G N h b W J p Y W R v L n t W Q U x P U i w 2 f S Z x d W 9 0 O y w m c X V v d D t T Z W N 0 a W 9 u M S 9 D R F A g e S B S U C 9 F b m N h Y m V 6 Y W R v c y B w c m 9 t b 3 Z p Z G 9 z L n t O I E N E U C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E U C U y M H k l M j B S U C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F A l M j B 5 J T I w U l A v R m l s Y X M l M j B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F A l M j B 5 J T I w U l A v R m l s Y X M l M j B m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F A l M j B 5 J T I w U l A v M S U y M C U y M F J F U 1 V N R U 4 l M j B D R F A l M j B Z J T I w U l B f M j A y M y U y M H h s c 3 h f a H R 0 c H M l M 0 E l M k Y l M k Z h Y 3 R p d m F w Y X J x d W V z e W V 2 Z W 5 0 b 3 M l M j B z a G F y Z X B v a W 5 0 J T I w Y 2 9 t J T J G c 2 l 0 Z X M l M k Z B c m V h Q W R t a W 5 p c 3 R y Y X R p d m F 5 R m l u Y W 5 j a W V y Y S U y R k d l c 3 R v c m E l M j B G a W 5 h b m N p Z X J h J T J G R 2 V z d G 9 y Y S U y M E Z p b m F u Y 2 l l c m E l M k Y y M D I z J T J G U F J F U 1 V Q V U V T V E 8 l M j A y M D I z J T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R Q J T I w e S U y M F J Q L 0 x p Y n J v J T I w Z G U l M j B F e G N l b C U y M G l t c G 9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E U C U y M H k l M j B S U C 9 D U l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F A l M j B 5 J T I w U l A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d H J v b C U y M G R l J T I w U G F n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S G 9 q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O W N h Y z E 0 Z m M t M T Q x M S 0 0 Y j h j L W E 3 O T Y t N D M x N T J j Z m M 2 Y z Y 5 I i A v P j x F b n R y e S B U e X B l P S J G a W x s T G F z d F V w Z G F 0 Z W Q i I F Z h b H V l P S J k M j A y M y 0 x M C 0 y M 1 Q y M T o w M D o x N i 4 z O T k 4 N D Y 2 W i I g L z 4 8 R W 5 0 c n k g V H l w Z T 0 i R m l s b E V y c m 9 y Q 2 9 1 b n Q i I F Z h b H V l P S J s M C I g L z 4 8 R W 5 0 c n k g V H l w Z T 0 i R m l s b E N v b H V t b l R 5 c G V z I i B W Y W x 1 Z T 0 i c 0 J R W U d D U V l B Q U F B Q U F B Q T 0 i I C 8 + P E V u d H J 5 I F R 5 c G U 9 I k Z p b G x F c n J v c k N v Z G U i I F Z h b H V l P S J z V W 5 r b m 9 3 b i I g L z 4 8 R W 5 0 c n k g V H l w Z T 0 i R m l s b E N v b H V t b k 5 h b W V z I i B W Y W x 1 Z T 0 i c 1 s m c X V v d D t P U H M g c G F n Y W R h c y Z x d W 9 0 O y w m c X V v d D t S V U J S T y Z x d W 9 0 O y w m c X V v d D t Q Q U d P J n F 1 b 3 Q 7 L C Z x d W 9 0 O 0 Z F Q 0 h B I F B B R 0 8 m c X V v d D s s J n F 1 b 3 Q 7 T U V T I E R F I F B B R 0 8 m c X V v d D s s J n F 1 b 3 Q 7 R k F D V F V S Q S Z x d W 9 0 O y w m c X V v d D t E S U F T J n F 1 b 3 Q 7 L C Z x d W 9 0 O 0 Z F Q 0 h B I E R F I F Z F T k N J T U l F T l R P J n F 1 b 3 Q 7 L C Z x d W 9 0 O 1 Z B T E 9 S I E F O V E V T I E R F I E l W Q S Z x d W 9 0 O y w m c X V v d D t J V k E m c X V v d D s s J n F 1 b 3 Q 7 V E 9 U Q U w m c X V v d D t d I i A v P j x F b n R y e S B U e X B l P S J G a W x s Q 2 9 1 b n Q i I F Z h b H V l P S J s M j Q 1 M C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d H J v b C B k Z S B Q Y W d v c y 9 U a X B v I G N h b W J p Y W R v L n t W Y W w g R m F j I E N S U C w x N X 0 m c X V v d D s s J n F 1 b 3 Q 7 U 2 V j d G l v b j E v Q 2 9 u d H J v b C B k Z S B Q Y W d v c y 9 F b m N h Y m V 6 Y W R v c y B w c m 9 t b 3 Z p Z G 9 z L n t S V U J S T y w x O X 0 m c X V v d D s s J n F 1 b 3 Q 7 U 2 V j d G l v b j E v Q 2 9 u d H J v b C B k Z S B Q Y W d v c y 9 F b m N h Y m V 6 Y W R v c y B w c m 9 t b 3 Z p Z G 9 z L n t Q Q U d P L D M w f S Z x d W 9 0 O y w m c X V v d D t T Z W N 0 a W 9 u M S 9 D b 2 5 0 c m 9 s I G R l I F B h Z 2 9 z L 1 R p c G 8 g Y 2 F t Y m l h Z G 8 x L n t G R U N I Q S B Q Q U d P L D M x f S Z x d W 9 0 O y w m c X V v d D t T Z W N 0 a W 9 u M S 9 D b 2 5 0 c m 9 s I G R l I F B h Z 2 9 z L 1 R l e H R v I G V u I G 1 h e c O 6 c 2 N 1 b G F z L n t N R V M g R E U g U E F H T y w 0 M X 0 m c X V v d D s s J n F 1 b 3 Q 7 U 2 V j d G l v b j E v Q 2 9 u d H J v b C B k Z S B Q Y W d v c y 9 F b m N h Y m V 6 Y W R v c y B w c m 9 t b 3 Z p Z G 9 z L n t G Q U N U V V J B L D R 9 J n F 1 b 3 Q 7 L C Z x d W 9 0 O 1 N l Y 3 R p b 2 4 x L 0 N v b n R y b 2 w g Z G U g U G F n b 3 M v R W 5 j Y W J l e m F k b 3 M g c H J v b W 9 2 a W R v c y 5 7 R E l B U y w z f S Z x d W 9 0 O y w m c X V v d D t T Z W N 0 a W 9 u M S 9 D b 2 5 0 c m 9 s I G R l I F B h Z 2 9 z L 0 V u Y 2 F i Z X p h Z G 9 z I H B y b 2 1 v d m l k b 3 M u e 0 Z F Q 0 h B I E R F I F Z F T k N J T U l F T l R P L D J 9 J n F 1 b 3 Q 7 L C Z x d W 9 0 O 1 N l Y 3 R p b 2 4 x L 0 N v b n R y b 2 w g Z G U g U G F n b 3 M v R W 5 j Y W J l e m F k b 3 M g c H J v b W 9 2 a W R v c y 5 7 V k F M T 1 I g Q U 5 U R V M g R E U g S V Z B L D V 9 J n F 1 b 3 Q 7 L C Z x d W 9 0 O 1 N l Y 3 R p b 2 4 x L 0 N v b n R y b 2 w g Z G U g U G F n b 3 M v R W 5 j Y W J l e m F k b 3 M g c H J v b W 9 2 a W R v c y 5 7 S V Z B L D Z 9 J n F 1 b 3 Q 7 L C Z x d W 9 0 O 1 N l Y 3 R p b 2 4 x L 0 N v b n R y b 2 w g Z G U g U G F n b 3 M v R W 5 j Y W J l e m F k b 3 M g c H J v b W 9 2 a W R v c y 5 7 V E 9 U Q U w s N 3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N v b n R y b 2 w g Z G U g U G F n b 3 M v V G l w b y B j Y W 1 i a W F k b y 5 7 V m F s I E Z h Y y B D U l A s M T V 9 J n F 1 b 3 Q 7 L C Z x d W 9 0 O 1 N l Y 3 R p b 2 4 x L 0 N v b n R y b 2 w g Z G U g U G F n b 3 M v R W 5 j Y W J l e m F k b 3 M g c H J v b W 9 2 a W R v c y 5 7 U l V C U k 8 s M T l 9 J n F 1 b 3 Q 7 L C Z x d W 9 0 O 1 N l Y 3 R p b 2 4 x L 0 N v b n R y b 2 w g Z G U g U G F n b 3 M v R W 5 j Y W J l e m F k b 3 M g c H J v b W 9 2 a W R v c y 5 7 U E F H T y w z M H 0 m c X V v d D s s J n F 1 b 3 Q 7 U 2 V j d G l v b j E v Q 2 9 u d H J v b C B k Z S B Q Y W d v c y 9 U a X B v I G N h b W J p Y W R v M S 5 7 R k V D S E E g U E F H T y w z M X 0 m c X V v d D s s J n F 1 b 3 Q 7 U 2 V j d G l v b j E v Q 2 9 u d H J v b C B k Z S B Q Y W d v c y 9 U Z X h 0 b y B l b i B t Y X n D u n N j d W x h c y 5 7 T U V T I E R F I F B B R 0 8 s N D F 9 J n F 1 b 3 Q 7 L C Z x d W 9 0 O 1 N l Y 3 R p b 2 4 x L 0 N v b n R y b 2 w g Z G U g U G F n b 3 M v R W 5 j Y W J l e m F k b 3 M g c H J v b W 9 2 a W R v c y 5 7 R k F D V F V S Q S w 0 f S Z x d W 9 0 O y w m c X V v d D t T Z W N 0 a W 9 u M S 9 D b 2 5 0 c m 9 s I G R l I F B h Z 2 9 z L 0 V u Y 2 F i Z X p h Z G 9 z I H B y b 2 1 v d m l k b 3 M u e 0 R J Q V M s M 3 0 m c X V v d D s s J n F 1 b 3 Q 7 U 2 V j d G l v b j E v Q 2 9 u d H J v b C B k Z S B Q Y W d v c y 9 F b m N h Y m V 6 Y W R v c y B w c m 9 t b 3 Z p Z G 9 z L n t G R U N I Q S B E R S B W R U 5 D S U 1 J R U 5 U T y w y f S Z x d W 9 0 O y w m c X V v d D t T Z W N 0 a W 9 u M S 9 D b 2 5 0 c m 9 s I G R l I F B h Z 2 9 z L 0 V u Y 2 F i Z X p h Z G 9 z I H B y b 2 1 v d m l k b 3 M u e 1 Z B T E 9 S I E F O V E V T I E R F I E l W Q S w 1 f S Z x d W 9 0 O y w m c X V v d D t T Z W N 0 a W 9 u M S 9 D b 2 5 0 c m 9 s I G R l I F B h Z 2 9 z L 0 V u Y 2 F i Z X p h Z G 9 z I H B y b 2 1 v d m l k b 3 M u e 0 l W Q S w 2 f S Z x d W 9 0 O y w m c X V v d D t T Z W N 0 a W 9 u M S 9 D b 2 5 0 c m 9 s I G R l I F B h Z 2 9 z L 0 V u Y 2 F i Z X p h Z G 9 z I H B y b 2 1 v d m l k b 3 M u e 1 R P V E F M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2 5 0 c m 9 s J T I w Z G U l M j B Q Y W d v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0 c m 9 s J T I w Z G U l M j B Q Y W d v c y 9 G a W x h c y U y M G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R y b 2 w l M j B k Z S U y M F B h Z 2 9 z L 0 Z p b G F z J T I w Z m l s d H J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d H J v b C U y M G R l J T I w U G F n b 3 M v Q 0 9 O V F J P T C U y M E R F J T I w U E F H T 1 M l M j A y M D I z J T I w e G x z e F 9 o d H R w c y U z Q S U y R i U y R m F j d G l 2 Y X B h c n F 1 Z X N 5 Z X Z l b n R v c y U y M H N o Y X J l c G 9 p b n Q l M j B j b 2 0 l M k Z z a X R l c y U y R k F y Z W F B Z G 1 p b m l z d H J h d G l 2 Y X l G a W 5 h b m N p Z X J h J T J G R 2 V z d G 9 y Y S U y M E Z p b m F u Y 2 l l c m E l M k Z H Z X N 0 b 3 J h J T I w R m l u Y W 5 j a W V y Y S U y R j I w M j M l M k Z Q Q U d P U y U y M D I w M j M l M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0 c m 9 s J T I w Z G U l M j B Q Y W d v c y 9 M a W J y b y U y M G R l J T I w R X h j Z W w l M j B p b X B v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0 c m 9 s J T I w Z G U l M j B Q Y W d v c y 9 D T 0 5 U U k 9 M J T I w R E U l M j B Q Q U d P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R y b 2 w l M j B k Z S U y M F B h Z 2 9 z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R y b 2 w l M j B k Z S U y M F B h Z 2 9 z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0 c m 9 s J T I w Z G U l M j B Q Y W d v c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0 c m 9 s J T I w Z G U l M j B Q Y W d v c y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d H J v b C U y M G R l J T I w U G F n b 3 M v R m l s Y X M l M j B m a W x 0 c m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d H J v b C U y M G R l J T I w U G F n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R y b 2 w l M j B k Z S U y M F B h Z 2 9 z L 0 N v b H V t b m E l M j B k d X B s a W N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0 c m 9 s J T I w Z G U l M j B Q Y W d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R y b 2 w l M j B k Z S U y M F B h Z 2 9 z L 0 5 v b W J y Z S U y M G R l b C U y M G 1 l c y U y M G V 4 d H J h J U M z J U F E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0 c m 9 s J T I w Z G U l M j B Q Y W d v c y 9 U Z X h 0 b y U y M G V u J T I w b W F 5 J U M z J U J B c 2 N 1 b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d H J v b C U y M G R l J T I w U G F n b 3 M v V G l w b y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b G l k Y W R v J T I w U H J l c 3 V w d W V z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2 9 u c 2 9 s a W R h Z G 8 g U H J l c 3 V w d W V z d G 8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W V j Y T E 0 M D A t Y j h l N S 0 0 N z I 3 L T h l N T I t N T Q x Z T Y 2 O T I y M W E y I i A v P j x F b n R y e S B U e X B l P S J G a W x s T G F z d F V w Z G F 0 Z W Q i I F Z h b H V l P S J k M j A y M y 0 x M C 0 y M 1 Q y M T o w M D o x N i 4 0 O T k z M T k w W i I g L z 4 8 R W 5 0 c n k g V H l w Z T 0 i R m l s b E V y c m 9 y Q 2 9 1 b n Q i I F Z h b H V l P S J s M C I g L z 4 8 R W 5 0 c n k g V H l w Z T 0 i R m l s b E N v b H V t b l R 5 c G V z I i B W Y W x 1 Z T 0 i c 0 J n T U R B d 0 1 E Q m d B R 0 J n W U d B d z 0 9 I i A v P j x F b n R y e S B U e X B l P S J G a W x s R X J y b 3 J D b 2 R l I i B W Y W x 1 Z T 0 i c 1 V u a 2 5 v d 2 4 i I C 8 + P E V u d H J 5 I F R 5 c G U 9 I k Z p b G x D b 2 x 1 b W 5 O Y W 1 l c y I g V m F s d W U 9 I n N b J n F 1 b 3 Q 7 Q V J F Q S Z x d W 9 0 O y w m c X V v d D t Q U k V T V V B V R V N U T y B E R U Z J T k l U S V Z P J n F 1 b 3 Q 7 L C Z x d W 9 0 O 0 F E S U N J T 0 4 m c X V v d D s s J n F 1 b 3 Q 7 Q 0 9 O V F J B I E N S R U R J V E 8 m c X V v d D s s J n F 1 b 3 Q 7 Q 1 J F R E l U T y Z x d W 9 0 O y w m c X V v d D t Q U k V T V V B V R V N U T y B J T k l D S U F M J n F 1 b 3 Q 7 L C Z x d W 9 0 O 0 5 P T U J S R S B D T 0 R J R 0 8 g Q 1 B D J n F 1 b 3 Q 7 L C Z x d W 9 0 O 0 P D k 0 R J R 0 8 g Q 1 B D J n F 1 b 3 Q 7 L C Z x d W 9 0 O 0 5 P T U J S R S B S V U J S T y Z x d W 9 0 O y w m c X V v d D t D w 5 N E S U d P I F J V Q l J P J n F 1 b 3 Q 7 L C Z x d W 9 0 O 0 N B V E V H T 1 J J Q V M m c X V v d D s s J n F 1 b 3 Q 7 R E V T Q 1 J J U E N J w 5 N O I E R F T C B C S U V O I E 8 g U 0 V S V k l D S U 8 m c X V v d D s s J n F 1 b 3 Q 7 S V R F T S Z x d W 9 0 O 1 0 i I C 8 + P E V u d H J 5 I F R 5 c G U 9 I k Z p b G x D b 3 V u d C I g V m F s d W U 9 I m w y N D M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n N v b G l k Y W R v I F B y Z X N 1 c H V l c 3 R v L 1 R p c G 8 g Y 2 F t Y m l h Z G 8 u e 0 F S R U E s M T J 9 J n F 1 b 3 Q 7 L C Z x d W 9 0 O 1 N l Y 3 R p b 2 4 x L 0 N v b n N v b G l k Y W R v I F B y Z X N 1 c H V l c 3 R v L 1 R p c G 8 g Y 2 F t Y m l h Z G 8 u e 1 B S R V N V U F V F U 1 R P I E R F R k l O S V R J V k 8 s M T F 9 J n F 1 b 3 Q 7 L C Z x d W 9 0 O 1 N l Y 3 R p b 2 4 x L 0 N v b n N v b G l k Y W R v I F B y Z X N 1 c H V l c 3 R v L 1 R p c G 8 g Y 2 F t Y m l h Z G 8 u e 0 F E S U N J T 0 4 s M T B 9 J n F 1 b 3 Q 7 L C Z x d W 9 0 O 1 N l Y 3 R p b 2 4 x L 0 N v b n N v b G l k Y W R v I F B y Z X N 1 c H V l c 3 R v L 1 R p c G 8 g Y 2 F t Y m l h Z G 8 u e 0 N P T l R S Q S B D U k V E S V R P L D l 9 J n F 1 b 3 Q 7 L C Z x d W 9 0 O 1 N l Y 3 R p b 2 4 x L 0 N v b n N v b G l k Y W R v I F B y Z X N 1 c H V l c 3 R v L 1 R p c G 8 g Y 2 F t Y m l h Z G 8 u e 0 N S R U R J V E 8 s O H 0 m c X V v d D s s J n F 1 b 3 Q 7 U 2 V j d G l v b j E v Q 2 9 u c 2 9 s a W R h Z G 8 g U H J l c 3 V w d W V z d G 8 v V G l w b y B j Y W 1 i a W F k b y 5 7 U F J F U 1 V Q V U V T V E 8 g S U 5 J Q 0 l B T C w 3 f S Z x d W 9 0 O y w m c X V v d D t T Z W N 0 a W 9 u M S 9 D b 2 5 z b 2 x p Z G F k b y B Q c m V z d X B 1 Z X N 0 b y 9 U a X B v I G N h b W J p Y W R v L n t O T 0 1 C U k U g Q 0 9 E S U d P I E N Q Q y w 2 f S Z x d W 9 0 O y w m c X V v d D t T Z W N 0 a W 9 u M S 9 D b 2 5 z b 2 x p Z G F k b y B Q c m V z d X B 1 Z X N 0 b y 9 U a X B v I G N h b W J p Y W R v L n t D w 5 N E S U d P I E N Q Q y w 1 f S Z x d W 9 0 O y w m c X V v d D t T Z W N 0 a W 9 u M S 9 D b 2 5 z b 2 x p Z G F k b y B Q c m V z d X B 1 Z X N 0 b y 9 U a X B v I G N h b W J p Y W R v L n t O T 0 1 C U k U g U l V C U k 8 s N H 0 m c X V v d D s s J n F 1 b 3 Q 7 U 2 V j d G l v b j E v Q 2 9 u c 2 9 s a W R h Z G 8 g U H J l c 3 V w d W V z d G 8 v V G l w b y B j Y W 1 i a W F k b y 5 7 Q 8 O T R E l H T y B S V U J S T y w z f S Z x d W 9 0 O y w m c X V v d D t T Z W N 0 a W 9 u M S 9 D b 2 5 z b 2 x p Z G F k b y B Q c m V z d X B 1 Z X N 0 b y 9 U a X B v I G N h b W J p Y W R v L n t D Q V R F R 0 9 S S U F T L D J 9 J n F 1 b 3 Q 7 L C Z x d W 9 0 O 1 N l Y 3 R p b 2 4 x L 0 N v b n N v b G l k Y W R v I F B y Z X N 1 c H V l c 3 R v L 1 R p c G 8 g Y 2 F t Y m l h Z G 8 u e 0 R F U 0 N S S V B D S c O T T i B E R U w g Q k l F T i B P I F N F U l Z J Q 0 l P L D F 9 J n F 1 b 3 Q 7 L C Z x d W 9 0 O 1 N l Y 3 R p b 2 4 x L 0 N v b n N v b G l k Y W R v I F B y Z X N 1 c H V l c 3 R v L 1 R p c G 8 g Y 2 F t Y m l h Z G 8 u e 0 l U R U 0 s M H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v b n N v b G l k Y W R v I F B y Z X N 1 c H V l c 3 R v L 1 R p c G 8 g Y 2 F t Y m l h Z G 8 u e 0 F S R U E s M T J 9 J n F 1 b 3 Q 7 L C Z x d W 9 0 O 1 N l Y 3 R p b 2 4 x L 0 N v b n N v b G l k Y W R v I F B y Z X N 1 c H V l c 3 R v L 1 R p c G 8 g Y 2 F t Y m l h Z G 8 u e 1 B S R V N V U F V F U 1 R P I E R F R k l O S V R J V k 8 s M T F 9 J n F 1 b 3 Q 7 L C Z x d W 9 0 O 1 N l Y 3 R p b 2 4 x L 0 N v b n N v b G l k Y W R v I F B y Z X N 1 c H V l c 3 R v L 1 R p c G 8 g Y 2 F t Y m l h Z G 8 u e 0 F E S U N J T 0 4 s M T B 9 J n F 1 b 3 Q 7 L C Z x d W 9 0 O 1 N l Y 3 R p b 2 4 x L 0 N v b n N v b G l k Y W R v I F B y Z X N 1 c H V l c 3 R v L 1 R p c G 8 g Y 2 F t Y m l h Z G 8 u e 0 N P T l R S Q S B D U k V E S V R P L D l 9 J n F 1 b 3 Q 7 L C Z x d W 9 0 O 1 N l Y 3 R p b 2 4 x L 0 N v b n N v b G l k Y W R v I F B y Z X N 1 c H V l c 3 R v L 1 R p c G 8 g Y 2 F t Y m l h Z G 8 u e 0 N S R U R J V E 8 s O H 0 m c X V v d D s s J n F 1 b 3 Q 7 U 2 V j d G l v b j E v Q 2 9 u c 2 9 s a W R h Z G 8 g U H J l c 3 V w d W V z d G 8 v V G l w b y B j Y W 1 i a W F k b y 5 7 U F J F U 1 V Q V U V T V E 8 g S U 5 J Q 0 l B T C w 3 f S Z x d W 9 0 O y w m c X V v d D t T Z W N 0 a W 9 u M S 9 D b 2 5 z b 2 x p Z G F k b y B Q c m V z d X B 1 Z X N 0 b y 9 U a X B v I G N h b W J p Y W R v L n t O T 0 1 C U k U g Q 0 9 E S U d P I E N Q Q y w 2 f S Z x d W 9 0 O y w m c X V v d D t T Z W N 0 a W 9 u M S 9 D b 2 5 z b 2 x p Z G F k b y B Q c m V z d X B 1 Z X N 0 b y 9 U a X B v I G N h b W J p Y W R v L n t D w 5 N E S U d P I E N Q Q y w 1 f S Z x d W 9 0 O y w m c X V v d D t T Z W N 0 a W 9 u M S 9 D b 2 5 z b 2 x p Z G F k b y B Q c m V z d X B 1 Z X N 0 b y 9 U a X B v I G N h b W J p Y W R v L n t O T 0 1 C U k U g U l V C U k 8 s N H 0 m c X V v d D s s J n F 1 b 3 Q 7 U 2 V j d G l v b j E v Q 2 9 u c 2 9 s a W R h Z G 8 g U H J l c 3 V w d W V z d G 8 v V G l w b y B j Y W 1 i a W F k b y 5 7 Q 8 O T R E l H T y B S V U J S T y w z f S Z x d W 9 0 O y w m c X V v d D t T Z W N 0 a W 9 u M S 9 D b 2 5 z b 2 x p Z G F k b y B Q c m V z d X B 1 Z X N 0 b y 9 U a X B v I G N h b W J p Y W R v L n t D Q V R F R 0 9 S S U F T L D J 9 J n F 1 b 3 Q 7 L C Z x d W 9 0 O 1 N l Y 3 R p b 2 4 x L 0 N v b n N v b G l k Y W R v I F B y Z X N 1 c H V l c 3 R v L 1 R p c G 8 g Y 2 F t Y m l h Z G 8 u e 0 R F U 0 N S S V B D S c O T T i B E R U w g Q k l F T i B P I F N F U l Z J Q 0 l P L D F 9 J n F 1 b 3 Q 7 L C Z x d W 9 0 O 1 N l Y 3 R p b 2 4 x L 0 N v b n N v b G l k Y W R v I F B y Z X N 1 c H V l c 3 R v L 1 R p c G 8 g Y 2 F t Y m l h Z G 8 u e 0 l U R U 0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v b n N v b G l k Y W R v J T I w U H J l c 3 V w d W V z d G 8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9 s a W R h Z G 8 l M j B Q c m V z d X B 1 Z X N 0 b y 9 G a W x h c y U y M G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b G l k Y W R v J T I w U H J l c 3 V w d W V z d G 8 v R m l s Y X M l M j B m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2 x p Z G F k b y U y M F B y Z X N 1 c H V l c 3 R v L 0 N v b n N v b G l k Y W R v J T I w c H J l c 3 V w d W V z d G 8 l M j A y M D I z J T I w e G x z e F 9 o d H R w c y U z Q S U y R i U y R m F j d G l 2 Y X B h c n F 1 Z X N 5 Z X Z l b n R v c y U y M H N o Y X J l c G 9 p b n Q l M j B j b 2 0 l M k Z z a X R l c y U y R k F y Z W F B Z G 1 p b m l z d H J h d G l 2 Y X l G a W 5 h b m N p Z X J h J T J G R 2 V z d G 9 y Y S U y M E Z p b m F u Y 2 l l c m E l M k Z H Z X N 0 b 3 J h J T I w R m l u Y W 5 j a W V y Y S U y R j I w M j M l M k Z Q U k V T V V B V R V N U T y U y M D I w M j M l M k Y y M D I z J T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9 s a W R h Z G 8 l M j B Q c m V z d X B 1 Z X N 0 b y 9 M a W J y b y U y M G R l J T I w R X h j Z W w l M j B p b X B v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2 x p Z G F k b y U y M F B y Z X N 1 c H V l c 3 R v L 0 d B U 1 R P U y U y M E R F U 0 F H U k V H Q U R P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9 s a W R h Z G 8 l M j B Q c m V z d X B 1 Z X N 0 b y 9 G a W x h c y U y M H N 1 c G V y a W 9 y Z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b G l k Y W R v J T I w U H J l c 3 V w d W V z d G 8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9 s a W R h Z G 8 l M j B Q c m V z d X B 1 Z X N 0 b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2 x p Z G F k b y U y M F B y Z X N 1 c H V l c 3 R v L 0 9 0 c m F z J T I w Y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b G l k Y W R v J T I w U H J l c 3 V w d W V z d G 8 v R m l s Y X M l M j B m a W x 0 c m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R Q J T I w e S U y M F J Q L 0 Z p b G F z J T I w Z m l s d H J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E U C U y M H k l M j B S U C 9 P d H J h c y U y M G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R F A l M j B 5 J T I w U l A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d W V z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2 I 1 Z j Q 2 Y 2 U 5 L T Z i N j c t N D Q x Y S 0 5 Z m I 1 L T U 0 M z l m O G E 2 Z m V h M C I g L z 4 8 R W 5 0 c n k g V H l w Z T 0 i T G 9 h Z G V k V G 9 B b m F s e X N p c 1 N l c n Z p Y 2 V z I i B W Y W x 1 Z T 0 i b D A i I C 8 + P E V u d H J 5 I F R 5 c G U 9 I k Z p b G x M Y X N 0 V X B k Y X R l Z C I g V m F s d W U 9 I m Q y M D I z L T E w L T I z V D I x O j A w O j E 2 L j c 4 N j Q x N D d a I i A v P j x F b n R y e S B U e X B l P S J G a W x s R X J y b 3 J D b 3 V u d C I g V m F s d W U 9 I m w w I i A v P j x F b n R y e S B U e X B l P S J G a W x s Q 2 9 s d W 1 u V H l w Z X M i I F Z h b H V l P S J z Q 1 F B R 0 J n W U Z C Z 0 E 9 I i A v P j x F b n R y e S B U e X B l P S J G a W x s R X J y b 3 J D b 2 R l I i B W Y W x 1 Z T 0 i c 1 V u a 2 5 v d 2 4 i I C 8 + P E V u d H J 5 I F R 5 c G U 9 I k Z p b G x D b 2 x 1 b W 5 O Y W 1 l c y I g V m F s d W U 9 I n N b J n F 1 b 3 Q 7 R k V D S E E g R E U g U E F H T y B J T V B V R V N U T 1 M m c X V v d D s s J n F 1 b 3 Q 7 T k l U I F k v T y B D R U R V T E E g J n F 1 b 3 Q 7 L C Z x d W 9 0 O 1 B B R 0 F E T y B B I C Z x d W 9 0 O y w m c X V v d D t D T 0 5 D R V B U T y Z x d W 9 0 O y w m c X V v d D t S V U J S T y B Q U k V T V V B V R V N U Q U w g J n F 1 b 3 Q 7 L C Z x d W 9 0 O 1 B B R 0 8 m c X V v d D s s J n F 1 b 3 Q 7 R k V D S E E g R E U g U E F H T 1 8 x J n F 1 b 3 Q 7 L C Z x d W 9 0 O y h W Y X J p b 3 M g Z W x l b W V u d G 9 z K S Z x d W 9 0 O 1 0 i I C 8 + P E V u d H J 5 I F R 5 c G U 9 I k Z p b G x D b 3 V u d C I g V m F s d W U 9 I m w 1 N S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X B 1 Z X N 0 b 3 M v V G l w b y B j Y W 1 i a W F k b y 5 7 R k V D S E E g R E U g U E F H T y w w f S Z x d W 9 0 O y w m c X V v d D t T Z W N 0 a W 9 u M S 9 J b X B 1 Z X N 0 b 3 M v R W 5 j Y W J l e m F k b 3 M g c H J v b W 9 2 a W R v c y 5 7 T k l U I F k v T y B D R U R V T E E g L D F 9 J n F 1 b 3 Q 7 L C Z x d W 9 0 O 1 N l Y 3 R p b 2 4 x L 0 l t c H V l c 3 R v c y 9 F b m N h Y m V 6 Y W R v c y B w c m 9 t b 3 Z p Z G 9 z L n t Q Q U d B R E 8 g Q S A s M n 0 m c X V v d D s s J n F 1 b 3 Q 7 U 2 V j d G l v b j E v S W 1 w d W V z d G 9 z L 0 V u Y 2 F i Z X p h Z G 9 z I H B y b 2 1 v d m l k b 3 M u e 0 N P T k N F U F R P L D N 9 J n F 1 b 3 Q 7 L C Z x d W 9 0 O 1 N l Y 3 R p b 2 4 x L 0 l t c H V l c 3 R v c y 9 F b m N h Y m V 6 Y W R v c y B w c m 9 t b 3 Z p Z G 9 z L n t S V U J S T y B Q U k V T V V B V R V N U Q U w g L D R 9 J n F 1 b 3 Q 7 L C Z x d W 9 0 O 1 N l Y 3 R p b 2 4 x L 0 l t c H V l c 3 R v c y 9 U a X B v I G N h b W J p Y W R v L n t Q Q U d P L D V 9 J n F 1 b 3 Q 7 L C Z x d W 9 0 O 1 N l Y 3 R p b 2 4 x L 0 l t c H V l c 3 R v c y 9 F b m N h Y m V 6 Y W R v c y B w c m 9 t b 3 Z p Z G 9 z L n t G R U N I Q S B E R S B Q Q U d P X z E s N 3 0 m c X V v d D s s J n F 1 b 3 Q 7 U 2 V j d G l v b j E v S W 1 w d W V z d G 9 z L 0 V u Y 2 F i Z X p h Z G 9 z I H B y b 2 1 v d m l k b 3 M u e y h W Y X J p b 3 M g Z W x l b W V u d G 9 z K S w 4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X B 1 Z X N 0 b 3 M v V G l w b y B j Y W 1 i a W F k b y 5 7 R k V D S E E g R E U g U E F H T y w w f S Z x d W 9 0 O y w m c X V v d D t T Z W N 0 a W 9 u M S 9 J b X B 1 Z X N 0 b 3 M v R W 5 j Y W J l e m F k b 3 M g c H J v b W 9 2 a W R v c y 5 7 T k l U I F k v T y B D R U R V T E E g L D F 9 J n F 1 b 3 Q 7 L C Z x d W 9 0 O 1 N l Y 3 R p b 2 4 x L 0 l t c H V l c 3 R v c y 9 F b m N h Y m V 6 Y W R v c y B w c m 9 t b 3 Z p Z G 9 z L n t Q Q U d B R E 8 g Q S A s M n 0 m c X V v d D s s J n F 1 b 3 Q 7 U 2 V j d G l v b j E v S W 1 w d W V z d G 9 z L 0 V u Y 2 F i Z X p h Z G 9 z I H B y b 2 1 v d m l k b 3 M u e 0 N P T k N F U F R P L D N 9 J n F 1 b 3 Q 7 L C Z x d W 9 0 O 1 N l Y 3 R p b 2 4 x L 0 l t c H V l c 3 R v c y 9 F b m N h Y m V 6 Y W R v c y B w c m 9 t b 3 Z p Z G 9 z L n t S V U J S T y B Q U k V T V V B V R V N U Q U w g L D R 9 J n F 1 b 3 Q 7 L C Z x d W 9 0 O 1 N l Y 3 R p b 2 4 x L 0 l t c H V l c 3 R v c y 9 U a X B v I G N h b W J p Y W R v L n t Q Q U d P L D V 9 J n F 1 b 3 Q 7 L C Z x d W 9 0 O 1 N l Y 3 R p b 2 4 x L 0 l t c H V l c 3 R v c y 9 F b m N h Y m V 6 Y W R v c y B w c m 9 t b 3 Z p Z G 9 z L n t G R U N I Q S B E R S B Q Q U d P X z E s N 3 0 m c X V v d D s s J n F 1 b 3 Q 7 U 2 V j d G l v b j E v S W 1 w d W V z d G 9 z L 0 V u Y 2 F i Z X p h Z G 9 z I H B y b 2 1 v d m l k b 3 M u e y h W Y X J p b 3 M g Z W x l b W V u d G 9 z K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W 1 w d W V z d G 9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H V l c 3 R v c y 9 G a W x h c y U y M G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H V l c 3 R v c y 9 G a W x h c y U y M G Z p b H R y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H V l c 3 R v c y 9 D T 0 5 U U k 9 M J T I w R E U l M j B Q Q U d P U y U y M D I w M j M l M j B 4 b H N 4 X 2 h 0 d H B z J T N B J T J G J T J G Y W N 0 a X Z h c G F y c X V l c 3 l l d m V u d G 9 z J T I w c 2 h h c m V w b 2 l u d C U y M G N v b S U y R n N p d G V z J T J G Q X J l Y U F k b W l u a X N 0 c m F 0 a X Z h e U Z p b m F u Y 2 l l c m E l M k Z H Z X N 0 b 3 J h J T I w R m l u Y W 5 j a W V y Y S U y R k d l c 3 R v c m E l M j B G a W 5 h b m N p Z X J h J T J G M j A y M y U y R l B B R 0 9 T J T I w M j A y M y U y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H V l c 3 R v c y 9 M a W J y b y U y M G R l J T I w R X h j Z W w l M j B p b X B v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1 Z X N 0 b 3 M v S U 1 Q V U V T V E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d W V z d G 9 z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H V l c 3 R v c y 9 G a W x h c y U y M G Z p b H R y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1 Z X N 0 b 3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d W V z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2 x p Z G F k b y U y M F B y Z X N 1 c H V l c 3 R v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G V k Q 2 9 t c G x l d G V S Z X N 1 b H R U b 1 d v c m t z a G V l d C I g V m F s d W U 9 I m w w I i A v P j x F b n R y e S B U e X B l P S J M b 2 F k Z W R U b 0 F u Y W x 5 c 2 l z U 2 V y d m l j Z X M i I F Z h b H V l P S J s M C I g L z 4 8 R W 5 0 c n k g V H l w Z T 0 i U X V l c n l J R C I g V m F s d W U 9 I n N k N W Q 4 Z m Q 4 N C 0 4 Z T M 2 L T Q 1 Y W E t Y j A 0 Y y 0 1 N j F l O W M 4 N j A y M G Y i I C 8 + P E V u d H J 5 I F R 5 c G U 9 I k Z p b G x M Y X N 0 V X B k Y X R l Z C I g V m F s d W U 9 I m Q y M D I z L T E w L T I z V D I x O j A w O j E 2 L j k y N D Y 2 M j J a I i A v P j x F b n R y e S B U e X B l P S J G a W x s R X J y b 3 J D b 3 V u d C I g V m F s d W U 9 I m w w I i A v P j x F b n R y e S B U e X B l P S J G a W x s Q 2 9 s d W 1 u V H l w Z X M i I F Z h b H V l P S J z Q m d Z R k J R V U Z B Q W s 9 I i A v P j x F b n R y e S B U e X B l P S J G a W x s R X J y b 3 J D b 2 R l I i B W Y W x 1 Z T 0 i c 1 V u a 2 5 v d 2 4 i I C 8 + P E V u d H J 5 I F R 5 c G U 9 I k Z p b G x D b 2 x 1 b W 5 O Y W 1 l c y I g V m F s d W U 9 I n N b J n F 1 b 3 Q 7 Q 0 9 E S U d P J n F 1 b 3 Q 7 L C Z x d W 9 0 O 0 R F U 0 N S S V B D S c O T T i Z x d W 9 0 O y w m c X V v d D t D T 0 5 U U k E g Q 1 L D i U R J V E 8 m c X V v d D s s J n F 1 b 3 Q 7 Q 1 L D i U R J V E 8 m c X V v d D s s J n F 1 b 3 Q 7 Q W R p Y 2 l v b i A m c X V v d D s s J n F 1 b 3 Q 7 U m V k d W N j a c O z b i Z x d W 9 0 O y w m c X V v d D t D T 0 5 D R V B U T y Z x d W 9 0 O y w m c X V v d D t G R U N I Q S B S R V N P T F V D S c O T T i Z x d W 9 0 O 1 0 i I C 8 + P E V u d H J 5 I F R 5 c G U 9 I k Z p b G x D b 3 V u d C I g V m F s d W U 9 I m w z N j Y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2 9 s a W R h Z G 8 g U H J l c 3 V w d W V z d G 8 g K D I p L 0 V u Y 2 F i Z X p h Z G 9 z I H B y b 2 1 v d m l k b 3 M u e 0 N P R E l H T y w w f S Z x d W 9 0 O y w m c X V v d D t T Z W N 0 a W 9 u M S 9 D b 2 5 z b 2 x p Z G F k b y B Q c m V z d X B 1 Z X N 0 b y A o M i k v R W 5 j Y W J l e m F k b 3 M g c H J v b W 9 2 a W R v c y 5 7 R E V T Q 1 J J U E N J w 5 N O L D F 9 J n F 1 b 3 Q 7 L C Z x d W 9 0 O 1 N l Y 3 R p b 2 4 x L 0 N v b n N v b G l k Y W R v I F B y Z X N 1 c H V l c 3 R v I C g y K S 9 U a X B v I G N h b W J p Y W R v L n t D T 0 5 U U k E g Q 1 L D i U R J V E 8 s M n 0 m c X V v d D s s J n F 1 b 3 Q 7 U 2 V j d G l v b j E v Q 2 9 u c 2 9 s a W R h Z G 8 g U H J l c 3 V w d W V z d G 8 g K D I p L 1 R p c G 8 g Y 2 F t Y m l h Z G 8 u e 0 N S w 4 l E S V R P L D N 9 J n F 1 b 3 Q 7 L C Z x d W 9 0 O 1 N l Y 3 R p b 2 4 x L 0 N v b n N v b G l k Y W R v I F B y Z X N 1 c H V l c 3 R v I C g y K S 9 U a X B v I G N h b W J p Y W R v L n t B Z G l j a W 9 u I C w 0 f S Z x d W 9 0 O y w m c X V v d D t T Z W N 0 a W 9 u M S 9 D b 2 5 z b 2 x p Z G F k b y B Q c m V z d X B 1 Z X N 0 b y A o M i k v V G l w b y B j Y W 1 i a W F k b y 5 7 U m V k d W N j a c O z b i w 1 f S Z x d W 9 0 O y w m c X V v d D t T Z W N 0 a W 9 u M S 9 D b 2 5 z b 2 x p Z G F k b y B Q c m V z d X B 1 Z X N 0 b y A o M i k v R W 5 j Y W J l e m F k b 3 M g c H J v b W 9 2 a W R v c y 5 7 Q 0 9 O Q 0 V Q V E 8 s N n 0 m c X V v d D s s J n F 1 b 3 Q 7 U 2 V j d G l v b j E v Q 2 9 u c 2 9 s a W R h Z G 8 g U H J l c 3 V w d W V z d G 8 g K D I p L 1 R p c G 8 g Y 2 F t Y m l h Z G 8 u e 0 Z F Q 0 h B I F J F U 0 9 M V U N J w 5 N O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N v b n N v b G l k Y W R v I F B y Z X N 1 c H V l c 3 R v I C g y K S 9 F b m N h Y m V 6 Y W R v c y B w c m 9 t b 3 Z p Z G 9 z L n t D T 0 R J R 0 8 s M H 0 m c X V v d D s s J n F 1 b 3 Q 7 U 2 V j d G l v b j E v Q 2 9 u c 2 9 s a W R h Z G 8 g U H J l c 3 V w d W V z d G 8 g K D I p L 0 V u Y 2 F i Z X p h Z G 9 z I H B y b 2 1 v d m l k b 3 M u e 0 R F U 0 N S S V B D S c O T T i w x f S Z x d W 9 0 O y w m c X V v d D t T Z W N 0 a W 9 u M S 9 D b 2 5 z b 2 x p Z G F k b y B Q c m V z d X B 1 Z X N 0 b y A o M i k v V G l w b y B j Y W 1 i a W F k b y 5 7 Q 0 9 O V F J B I E N S w 4 l E S V R P L D J 9 J n F 1 b 3 Q 7 L C Z x d W 9 0 O 1 N l Y 3 R p b 2 4 x L 0 N v b n N v b G l k Y W R v I F B y Z X N 1 c H V l c 3 R v I C g y K S 9 U a X B v I G N h b W J p Y W R v L n t D U s O J R E l U T y w z f S Z x d W 9 0 O y w m c X V v d D t T Z W N 0 a W 9 u M S 9 D b 2 5 z b 2 x p Z G F k b y B Q c m V z d X B 1 Z X N 0 b y A o M i k v V G l w b y B j Y W 1 i a W F k b y 5 7 Q W R p Y 2 l v b i A s N H 0 m c X V v d D s s J n F 1 b 3 Q 7 U 2 V j d G l v b j E v Q 2 9 u c 2 9 s a W R h Z G 8 g U H J l c 3 V w d W V z d G 8 g K D I p L 1 R p c G 8 g Y 2 F t Y m l h Z G 8 u e 1 J l Z H V j Y 2 n D s 2 4 s N X 0 m c X V v d D s s J n F 1 b 3 Q 7 U 2 V j d G l v b j E v Q 2 9 u c 2 9 s a W R h Z G 8 g U H J l c 3 V w d W V z d G 8 g K D I p L 0 V u Y 2 F i Z X p h Z G 9 z I H B y b 2 1 v d m l k b 3 M u e 0 N P T k N F U F R P L D Z 9 J n F 1 b 3 Q 7 L C Z x d W 9 0 O 1 N l Y 3 R p b 2 4 x L 0 N v b n N v b G l k Y W R v I F B y Z X N 1 c H V l c 3 R v I C g y K S 9 U a X B v I G N h b W J p Y W R v L n t G R U N I Q S B S R V N P T F V D S c O T T i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9 u c 2 9 s a W R h Z G 8 l M j B Q c m V z d X B 1 Z X N 0 b y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2 x p Z G F k b y U y M F B y Z X N 1 c H V l c 3 R v J T I w K D I p L 0 Z p b G F z J T I w b 3 J k Z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9 s a W R h Z G 8 l M j B Q c m V z d X B 1 Z X N 0 b y U y M C g y K S 9 G a W x h c y U y M G Z p b H R y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b G l k Y W R v J T I w U H J l c 3 V w d W V z d G 8 l M j A o M i k v Q 2 9 u c 2 9 s a W R h Z G 8 l M j B w c m V z d X B 1 Z X N 0 b y U y M D I w M j M l M j B 4 b H N 4 X 2 h 0 d H B z J T N B J T J G J T J G Y W N 0 a X Z h c G F y c X V l c 3 l l d m V u d G 9 z J T I w c 2 h h c m V w b 2 l u d C U y M G N v b S U y R n N p d G V z J T J G Q X J l Y U F k b W l u a X N 0 c m F 0 a X Z h e U Z p b m F u Y 2 l l c m E l M k Z H Z X N 0 b 3 J h J T I w R m l u Y W 5 j a W V y Y S U y R k d l c 3 R v c m E l M j B G a W 5 h b m N p Z X J h J T J G M j A y M y U y R l B S R V N V U F V F U 1 R P J T I w M j A y M y U y R j I w M j M l M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2 x p Z G F k b y U y M F B y Z X N 1 c H V l c 3 R v J T I w K D I p L 0 x p Y n J v J T I w Z G U l M j B F e G N l b C U y M G l t c G 9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b G l k Y W R v J T I w U H J l c 3 V w d W V z d G 8 l M j A o M i k v Y 3 J l Z G l 0 b 3 M l M j B 5 J T I w Y 2 9 u d H J h Y 3 J l Z G l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2 x p Z G F k b y U y M F B y Z X N 1 c H V l c 3 R v J T I w K D I p L 0 Z p b G F z J T I w c 3 V w Z X J p b 3 J l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9 s a W R h Z G 8 l M j B Q c m V z d X B 1 Z X N 0 b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2 x p Z G F k b y U y M F B y Z X N 1 c H V l c 3 R v J T I w K D I p L 0 9 0 c m F z J T I w Y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b G l k Y W R v J T I w U H J l c 3 V w d W V z d G 8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n c m V z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l B p d m 9 0 T 2 J q Z W N 0 T m F t Z S I g V m F s d W U 9 I n N U R C B J b m d y Z X N v c y F U Y W J s Y U R p b s O h b W l j Y T E i I C 8 + P E V u d H J 5 I F R 5 c G U 9 I k Z p b G x l Z E N v b X B s Z X R l U m V z d W x 0 V G 9 X b 3 J r c 2 h l Z X Q i I F Z h b H V l P S J s M C I g L z 4 8 R W 5 0 c n k g V H l w Z T 0 i U X V l c n l J R C I g V m F s d W U 9 I n N k Y 2 I y Z D d h M y 0 0 Z m F i L T Q w Y W Q t Y j k 2 M i 0 y Z m N m M z Q y M T I z N T I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S W 5 n c m V z b 3 M i I C 8 + P E V u d H J 5 I F R 5 c G U 9 I k Z p b G x M Y X N 0 V X B k Y X R l Z C I g V m F s d W U 9 I m Q y M D I z L T E w L T I z V D I x O j A w O j E 3 L j I 0 N z c y M j V a I i A v P j x F b n R y e S B U e X B l P S J G a W x s R X J y b 3 J D b 3 V u d C I g V m F s d W U 9 I m w x I i A v P j x F b n R y e S B U e X B l P S J G a W x s Q 2 9 s d W 1 u V H l w Z X M i I F Z h b H V l P S J z Q 1 F V R k J R W U p C U V V G Q l F V R E F B W U Y i I C 8 + P E V u d H J 5 I F R 5 c G U 9 I k Z p b G x F c n J v c k N v Z G U i I F Z h b H V l P S J z V W 5 r b m 9 3 b i I g L z 4 8 R W 5 0 c n k g V H l w Z T 0 i R m l s b E N v b H V t b k 5 h b W V z I i B W Y W x 1 Z T 0 i c 1 s m c X V v d D t F T E F C T 1 J B Q 0 n D k 0 4 m c X V v d D s s J n F 1 b 3 Q 7 V k F M T 1 I g Q U 5 U R V M g R E U g S V Z B J n F 1 b 3 Q 7 L C Z x d W 9 0 O 0 l W Q S Z x d W 9 0 O y w m c X V v d D t W Y W x v c i B 0 b 3 R h b C B m Y W N 0 d X J h J n F 1 b 3 Q 7 L C Z x d W 9 0 O 0 V T V E F E T y Z x d W 9 0 O y w m c X V v d D t G R U N I Q S B E R S B Q Q U d P J n F 1 b 3 Q 7 L C Z x d W 9 0 O 0 R F R F V D Q 0 n D k 0 4 g R V N U Q U 1 Q S U x M Q V M m c X V v d D s s J n F 1 b 3 Q 7 R E V E V U N D S U 9 O I F R B U 0 E g U F J P R E V Q T 1 J U R S A m c X V v d D s s J n F 1 b 3 Q 7 U k V U R S B G V U V O V E U m c X V v d D s s J n F 1 b 3 Q 7 U k V U R S B J V k E m c X V v d D s s J n F 1 b 3 Q 7 U k V U R S B J Q 0 E m c X V v d D s s J n F 1 b 3 Q 7 V k F M T 1 I g R E V T R U 1 C T 0 x T Q U R P J n F 1 b 3 Q 7 L C Z x d W 9 0 O 0 H D k U 8 g U E F H T y Z x d W 9 0 O y w m c X V v d D t S V U J S T y Z x d W 9 0 O y w m c X V v d D t I b 2 5 v c m F y a W 9 z I H k g b 3 R y b y Z x d W 9 0 O 1 0 i I C 8 + P E V u d H J 5 I F R 5 c G U 9 I k Z p b G x D b 3 V u d C I g V m F s d W U 9 I m w y M z k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u Z 3 J l c 2 9 z L 1 R p c G 8 g Y 2 F t Y m l h Z G 8 u e 0 V M Q U J P U k F D S c O T T i w 2 f S Z x d W 9 0 O y w m c X V v d D t T Z W N 0 a W 9 u M S 9 J b m d y Z X N v c y 9 U a X B v I G N h b W J p Y W R v M S 5 7 V k F M T 1 I g Q U 5 U R V M g R E U g S V Z B L D h 9 J n F 1 b 3 Q 7 L C Z x d W 9 0 O 1 N l Y 3 R p b 2 4 x L 0 l u Z 3 J l c 2 9 z L 1 R p c G 8 g Y 2 F t Y m l h Z G 8 1 L n t J V k E s M 3 0 m c X V v d D s s J n F 1 b 3 Q 7 U 2 V j d G l v b j E v S W 5 n c m V z b 3 M v V G l w b y B j Y W 1 i a W F k b y 5 7 V E 9 U Q U w s M T B 9 J n F 1 b 3 Q 7 L C Z x d W 9 0 O 1 N l Y 3 R p b 2 4 x L 0 l u Z 3 J l c 2 9 z L 1 R p c G 8 g Y 2 F t Y m l h Z G 8 x L n t F U 1 R B R E 8 s M T F 9 J n F 1 b 3 Q 7 L C Z x d W 9 0 O 1 N l Y 3 R p b 2 4 x L 0 l u Z 3 J l c 2 9 z L 1 R p c G 8 g Y 2 F t Y m l h Z G 8 u e 0 Z F Q 0 h B I E R F I F B B R 0 8 s M T J 9 J n F 1 b 3 Q 7 L C Z x d W 9 0 O 1 N l Y 3 R p b 2 4 x L 0 l u Z 3 J l c 2 9 z L 1 Z h b G 9 y I H J l Z W 1 w b G F 6 Y W R v N C 5 7 R E V E V U N D S c O T T i B F U 1 R B T V B J T E x B U y w 3 f S Z x d W 9 0 O y w m c X V v d D t T Z W N 0 a W 9 u M S 9 J b m d y Z X N v c y 9 W Y W x v c i B y Z W V t c G x h e m F k b z M u e 0 R F R F V D Q 0 l P T i B U Q V N B I F B S T 0 R F U E 9 S V E U g L D h 9 J n F 1 b 3 Q 7 L C Z x d W 9 0 O 1 N l Y 3 R p b 2 4 x L 0 l u Z 3 J l c 2 9 z L 1 Z h b G 9 y I H J l Z W 1 w b G F 6 Y W R v M i 5 7 U k V U R S B G V U V O V E U s O X 0 m c X V v d D s s J n F 1 b 3 Q 7 U 2 V j d G l v b j E v S W 5 n c m V z b 3 M v V m F s b 3 I g c m V l b X B s Y X p h Z G 8 x L n t S R V R F I E l W Q S w x M H 0 m c X V v d D s s J n F 1 b 3 Q 7 U 2 V j d G l v b j E v S W 5 n c m V z b 3 M v V m F s b 3 I g c m V l b X B s Y X p h Z G 8 u e 1 J F V E U g S U N B L D E x f S Z x d W 9 0 O y w m c X V v d D t T Z W N 0 a W 9 u M S 9 J b m d y Z X N v c y 9 U a X B v I G N h b W J p Y W R v N S 5 7 V k F M T 1 I g R E V T R U 1 C T 0 x T Q U R P L D E y f S Z x d W 9 0 O y w m c X V v d D t T Z W N 0 a W 9 u M S 9 J b m d y Z X N v c y 9 F b m N h Y m V 6 Y W R v c y B w c m 9 t b 3 Z p Z G 9 z L n t B w 5 F P I F B B R 0 8 s M T l 9 J n F 1 b 3 Q 7 L C Z x d W 9 0 O 1 N l Y 3 R p b 2 4 x L 0 l u Z 3 J l c 2 9 z L 0 V u Y 2 F i Z X p h Z G 9 z I H B y b 2 1 v d m l k b 3 M u e 1 J V Q l J P L D I x f S Z x d W 9 0 O y w m c X V v d D t T Z W N 0 a W 9 u M S 9 J b m d y Z X N v c y 9 U a X B v I G N h b W J p Y W R v N C 5 7 S G 9 u b 3 J h c m l v c y B 5 I G 9 0 c m 8 s M T Z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J b m d y Z X N v c y 9 U a X B v I G N h b W J p Y W R v L n t F T E F C T 1 J B Q 0 n D k 0 4 s N n 0 m c X V v d D s s J n F 1 b 3 Q 7 U 2 V j d G l v b j E v S W 5 n c m V z b 3 M v V G l w b y B j Y W 1 i a W F k b z E u e 1 Z B T E 9 S I E F O V E V T I E R F I E l W Q S w 4 f S Z x d W 9 0 O y w m c X V v d D t T Z W N 0 a W 9 u M S 9 J b m d y Z X N v c y 9 U a X B v I G N h b W J p Y W R v N S 5 7 S V Z B L D N 9 J n F 1 b 3 Q 7 L C Z x d W 9 0 O 1 N l Y 3 R p b 2 4 x L 0 l u Z 3 J l c 2 9 z L 1 R p c G 8 g Y 2 F t Y m l h Z G 8 u e 1 R P V E F M L D E w f S Z x d W 9 0 O y w m c X V v d D t T Z W N 0 a W 9 u M S 9 J b m d y Z X N v c y 9 U a X B v I G N h b W J p Y W R v M S 5 7 R V N U Q U R P L D E x f S Z x d W 9 0 O y w m c X V v d D t T Z W N 0 a W 9 u M S 9 J b m d y Z X N v c y 9 U a X B v I G N h b W J p Y W R v L n t G R U N I Q S B E R S B Q Q U d P L D E y f S Z x d W 9 0 O y w m c X V v d D t T Z W N 0 a W 9 u M S 9 J b m d y Z X N v c y 9 W Y W x v c i B y Z W V t c G x h e m F k b z Q u e 0 R F R F V D Q 0 n D k 0 4 g R V N U Q U 1 Q S U x M Q V M s N 3 0 m c X V v d D s s J n F 1 b 3 Q 7 U 2 V j d G l v b j E v S W 5 n c m V z b 3 M v V m F s b 3 I g c m V l b X B s Y X p h Z G 8 z L n t E R U R V Q 0 N J T 0 4 g V E F T Q S B Q U k 9 E R V B P U l R F I C w 4 f S Z x d W 9 0 O y w m c X V v d D t T Z W N 0 a W 9 u M S 9 J b m d y Z X N v c y 9 W Y W x v c i B y Z W V t c G x h e m F k b z I u e 1 J F V E U g R l V F T l R F L D l 9 J n F 1 b 3 Q 7 L C Z x d W 9 0 O 1 N l Y 3 R p b 2 4 x L 0 l u Z 3 J l c 2 9 z L 1 Z h b G 9 y I H J l Z W 1 w b G F 6 Y W R v M S 5 7 U k V U R S B J V k E s M T B 9 J n F 1 b 3 Q 7 L C Z x d W 9 0 O 1 N l Y 3 R p b 2 4 x L 0 l u Z 3 J l c 2 9 z L 1 Z h b G 9 y I H J l Z W 1 w b G F 6 Y W R v L n t S R V R F I E l D Q S w x M X 0 m c X V v d D s s J n F 1 b 3 Q 7 U 2 V j d G l v b j E v S W 5 n c m V z b 3 M v V G l w b y B j Y W 1 i a W F k b z U u e 1 Z B T E 9 S I E R F U 0 V N Q k 9 M U 0 F E T y w x M n 0 m c X V v d D s s J n F 1 b 3 Q 7 U 2 V j d G l v b j E v S W 5 n c m V z b 3 M v R W 5 j Y W J l e m F k b 3 M g c H J v b W 9 2 a W R v c y 5 7 Q c O R T y B Q Q U d P L D E 5 f S Z x d W 9 0 O y w m c X V v d D t T Z W N 0 a W 9 u M S 9 J b m d y Z X N v c y 9 F b m N h Y m V 6 Y W R v c y B w c m 9 t b 3 Z p Z G 9 z L n t S V U J S T y w y M X 0 m c X V v d D s s J n F 1 b 3 Q 7 U 2 V j d G l v b j E v S W 5 n c m V z b 3 M v V G l w b y B j Y W 1 i a W F k b z Q u e 0 h v b m 9 y Y X J p b 3 M g e S B v d H J v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W 5 n c m V z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n c m V z b 3 M v R m l s Y X M l M j B m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d y Z X N v c y 9 G a W x h c y U y M G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3 J l c 2 9 z L 0 Z p b G F z J T I w Z m l s d H J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3 J l c 2 9 z L 0 Z h Y 3 R 1 c m F z J T I w e S U y M G N 1 Z W 5 0 Y X M l M j B k Z S U y M G N v Y n J v J T I w M j A y M y U y M H h s c 3 h f a H R 0 c H M l M 0 E l M k Y l M k Z h Y 3 R p d m F w Y X J x d W V z e W V 2 Z W 5 0 b 3 M l M j B z a G F y Z X B v a W 5 0 J T I w Y 2 9 t J T J G c 2 l 0 Z X M l M k Z B c m V h Q W R t a W 5 p c 3 R y Y X R p d m F 5 R m l u Y W 5 j a W V y Y S U y R k d l c 3 R v c m E l M j B G a W 5 h b m N p Z X J h J T J G R 2 V z d G 9 y Y S U y M E Z p b m F u Y 2 l l c m E l M k Y y M D I z J T J G U F J F U 1 V Q V U V T V E 8 l M j A y M D I z J T J G S U 5 H U k V T T 1 M l M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d y Z X N v c y 9 M a W J y b y U y M G R l J T I w R X h j Z W w l M j B p b X B v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d y Z X N v c y 9 G Y W N 0 d X J h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3 J l c 2 9 z L 0 Z p b G F z J T I w c 3 V w Z X J p b 3 J l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n c m V z b 3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n c m V z b 3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n c m V z b 3 M v Q 2 9 s d W 1 u Y S U y M G R 1 c G x p Y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3 J l c 2 9 z L 0 5 v b W J y Z S U y M G R l b C U y M G 1 l c y U y M G V 4 d H J h J U M z J U F E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d y Z X N v c y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n c m V z b 3 M v Q 2 9 s d W 1 u Y S U y M G R 1 c G x p Y 2 F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d y Z X N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3 J l c 2 9 z L 0 E l Q z M l Q j F v J T I w Z X h 0 c m E l Q z M l Q U R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3 J l c 2 9 z L 0 N v b H V t b m F z J T I w Y 2 9 u J T I w b m 9 t Y n J l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n c m V z b 3 M v V G V 4 d G 8 l M j B l b i U y M G 1 h e S V D M y V C Q X N j d W x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3 J l c 2 9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d y Z X N v c y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d y Z X N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n c m V z b 3 M l M j B Q c m V z d X B 1 Z X N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g 1 Y T I y M z d m L T c x Y T k t N D Z i N S 1 i O D Y 4 L W J m Z D c z Y j E y N z l j N S I g L z 4 8 R W 5 0 c n k g V H l w Z T 0 i T G 9 h Z G V k V G 9 B b m F s e X N p c 1 N l c n Z p Y 2 V z I i B W Y W x 1 Z T 0 i b D A i I C 8 + P E V u d H J 5 I F R 5 c G U 9 I k Z p b G x M Y X N 0 V X B k Y X R l Z C I g V m F s d W U 9 I m Q y M D I z L T E w L T I z V D I x O j A w O j E 3 L j M 5 M j M y M z J a I i A v P j x F b n R y e S B U e X B l P S J G a W x s R X J y b 3 J D b 3 V u d C I g V m F s d W U 9 I m w w I i A v P j x F b n R y e S B U e X B l P S J G a W x s Q 2 9 s d W 1 u V H l w Z X M i I F Z h b H V l P S J z Q m d Z U k J R W U p B Q U F H Q U F B R k J R P T 0 i I C 8 + P E V u d H J 5 I F R 5 c G U 9 I k Z p b G x F c n J v c k N v Z G U i I F Z h b H V l P S J z V W 5 r b m 9 3 b i I g L z 4 8 R W 5 0 c n k g V H l w Z T 0 i R m l s b E N v b H V t b k 5 h b W V z I i B W Y W x 1 Z T 0 i c 1 s m c X V v d D t D T 0 R J R 0 8 m c X V v d D s s J n F 1 b 3 Q 7 R E V T Q 1 J J U E N J w 5 N O J n F 1 b 3 Q 7 L C Z x d W 9 0 O 0 F E S U N J T 0 4 g J n F 1 b 3 Q 7 L C Z x d W 9 0 O 1 J F R F V D Q 0 n D k 0 4 m c X V v d D s s J n F 1 b 3 Q 7 Q 0 9 O Q 0 V Q V E 8 m c X V v d D s s J n F 1 b 3 Q 7 R k V D S E E g U k V T T 0 x V Q 0 n D k 0 4 m c X V v d D s s J n F 1 b 3 Q 7 U F J F U 1 V Q V U V T V E 8 g S U 5 J Q 0 l B T C Z x d W 9 0 O y w m c X V v d D t Q U k V T V V B V R V N U T y B U T 1 R B T C Z x d W 9 0 O y w m c X V v d D t G R U N I Q S B S R V N P T F V D S c O T T l 8 x J n F 1 b 3 Q 7 L C Z x d W 9 0 O y h U b 2 R h c y k m c X V v d D s s J n F 1 b 3 Q 7 Q 2 9 s d W 1 u M T M m c X V v d D s s J n F 1 b 3 Q 7 S W 5 p Y 2 l h b C Z x d W 9 0 O y w m c X V v d D t B Z G l j a c O z b i B 5 I F B 0 d G 8 g S W 5 p Y 2 l h b C Z x d W 9 0 O 1 0 i I C 8 + P E V u d H J 5 I F R 5 c G U 9 I k Z p b G x D b 3 V u d C I g V m F s d W U 9 I m w x N i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W 5 n c m V z b 3 M g U H J l c 3 V w d W V z d C 9 F b m N h Y m V 6 Y W R v c y B w c m 9 t b 3 Z p Z G 9 z L n t D T 0 R J R 0 8 s M H 0 m c X V v d D s s J n F 1 b 3 Q 7 U 2 V j d G l v b j E v S W 5 n c m V z b 3 M g U H J l c 3 V w d W V z d C 9 F b m N h Y m V 6 Y W R v c y B w c m 9 t b 3 Z p Z G 9 z L n t E R V N D U k l Q Q 0 n D k 0 4 s M X 0 m c X V v d D s s J n F 1 b 3 Q 7 U 2 V j d G l v b j E v S W 5 n c m V z b 3 M g U H J l c 3 V w d W V z d C 9 U a X B v I G N h b W J p Y W R v L n t B R E l D S U 9 O I C w y f S Z x d W 9 0 O y w m c X V v d D t T Z W N 0 a W 9 u M S 9 J b m d y Z X N v c y B Q c m V z d X B 1 Z X N 0 L 1 R p c G 8 g Y 2 F t Y m l h Z G 8 u e 1 J F R F V D Q 0 n D k 0 4 s M 3 0 m c X V v d D s s J n F 1 b 3 Q 7 U 2 V j d G l v b j E v S W 5 n c m V z b 3 M g U H J l c 3 V w d W V z d C 9 F b m N h Y m V 6 Y W R v c y B w c m 9 t b 3 Z p Z G 9 z L n t D T 0 5 D R V B U T y w 0 f S Z x d W 9 0 O y w m c X V v d D t T Z W N 0 a W 9 u M S 9 J b m d y Z X N v c y B Q c m V z d X B 1 Z X N 0 L 1 R p c G 8 g Y 2 F t Y m l h Z G 8 u e 0 Z F Q 0 h B I F J F U 0 9 M V U N J w 5 N O L D V 9 J n F 1 b 3 Q 7 L C Z x d W 9 0 O 1 N l Y 3 R p b 2 4 x L 0 l u Z 3 J l c 2 9 z I F B y Z X N 1 c H V l c 3 Q v R W 5 j Y W J l e m F k b 3 M g c H J v b W 9 2 a W R v c y 5 7 U F J F U 1 V Q V U V T V E 8 g S U 5 J Q 0 l B T C w 2 f S Z x d W 9 0 O y w m c X V v d D t T Z W N 0 a W 9 u M S 9 J b m d y Z X N v c y B Q c m V z d X B 1 Z X N 0 L 0 V u Y 2 F i Z X p h Z G 9 z I H B y b 2 1 v d m l k b 3 M u e 1 B S R V N V U F V F U 1 R P I F R P V E F M L D d 9 J n F 1 b 3 Q 7 L C Z x d W 9 0 O 1 N l Y 3 R p b 2 4 x L 0 l u Z 3 J l c 2 9 z I F B y Z X N 1 c H V l c 3 Q v R W 5 j Y W J l e m F k b 3 M g c H J v b W 9 2 a W R v c y 5 7 R k V D S E E g U k V T T 0 x V Q 0 n D k 0 5 f M S w x M H 0 m c X V v d D s s J n F 1 b 3 Q 7 U 2 V j d G l v b j E v S W 5 n c m V z b 3 M g U H J l c 3 V w d W V z d C 9 F b m N h Y m V 6 Y W R v c y B w c m 9 t b 3 Z p Z G 9 z L n s o V G 9 k Y X M p L D E x f S Z x d W 9 0 O y w m c X V v d D t T Z W N 0 a W 9 u M S 9 J b m d y Z X N v c y B Q c m V z d X B 1 Z X N 0 L 0 V u Y 2 F i Z X p h Z G 9 z I H B y b 2 1 v d m l k b 3 M u e 0 N v b H V t b j E z L D E y f S Z x d W 9 0 O y w m c X V v d D t T Z W N 0 a W 9 u M S 9 J b m d y Z X N v c y B Q c m V z d X B 1 Z X N 0 L 1 R p c G 8 g Y 2 F t Y m l h Z G 8 y L n t J b m l j a W F s L D E z f S Z x d W 9 0 O y w m c X V v d D t T Z W N 0 a W 9 u M S 9 J b m d y Z X N v c y B Q c m V z d X B 1 Z X N 0 L 1 R p c G 8 g Y 2 F t Y m l h Z G 8 x L n t B Z G l j a c O z b i B 5 I F B 0 d G 8 g S W 5 p Y 2 l h b C w x N H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l u Z 3 J l c 2 9 z I F B y Z X N 1 c H V l c 3 Q v R W 5 j Y W J l e m F k b 3 M g c H J v b W 9 2 a W R v c y 5 7 Q 0 9 E S U d P L D B 9 J n F 1 b 3 Q 7 L C Z x d W 9 0 O 1 N l Y 3 R p b 2 4 x L 0 l u Z 3 J l c 2 9 z I F B y Z X N 1 c H V l c 3 Q v R W 5 j Y W J l e m F k b 3 M g c H J v b W 9 2 a W R v c y 5 7 R E V T Q 1 J J U E N J w 5 N O L D F 9 J n F 1 b 3 Q 7 L C Z x d W 9 0 O 1 N l Y 3 R p b 2 4 x L 0 l u Z 3 J l c 2 9 z I F B y Z X N 1 c H V l c 3 Q v V G l w b y B j Y W 1 i a W F k b y 5 7 Q U R J Q 0 l P T i A s M n 0 m c X V v d D s s J n F 1 b 3 Q 7 U 2 V j d G l v b j E v S W 5 n c m V z b 3 M g U H J l c 3 V w d W V z d C 9 U a X B v I G N h b W J p Y W R v L n t S R U R V Q 0 N J w 5 N O L D N 9 J n F 1 b 3 Q 7 L C Z x d W 9 0 O 1 N l Y 3 R p b 2 4 x L 0 l u Z 3 J l c 2 9 z I F B y Z X N 1 c H V l c 3 Q v R W 5 j Y W J l e m F k b 3 M g c H J v b W 9 2 a W R v c y 5 7 Q 0 9 O Q 0 V Q V E 8 s N H 0 m c X V v d D s s J n F 1 b 3 Q 7 U 2 V j d G l v b j E v S W 5 n c m V z b 3 M g U H J l c 3 V w d W V z d C 9 U a X B v I G N h b W J p Y W R v L n t G R U N I Q S B S R V N P T F V D S c O T T i w 1 f S Z x d W 9 0 O y w m c X V v d D t T Z W N 0 a W 9 u M S 9 J b m d y Z X N v c y B Q c m V z d X B 1 Z X N 0 L 0 V u Y 2 F i Z X p h Z G 9 z I H B y b 2 1 v d m l k b 3 M u e 1 B S R V N V U F V F U 1 R P I E l O S U N J Q U w s N n 0 m c X V v d D s s J n F 1 b 3 Q 7 U 2 V j d G l v b j E v S W 5 n c m V z b 3 M g U H J l c 3 V w d W V z d C 9 F b m N h Y m V 6 Y W R v c y B w c m 9 t b 3 Z p Z G 9 z L n t Q U k V T V V B V R V N U T y B U T 1 R B T C w 3 f S Z x d W 9 0 O y w m c X V v d D t T Z W N 0 a W 9 u M S 9 J b m d y Z X N v c y B Q c m V z d X B 1 Z X N 0 L 0 V u Y 2 F i Z X p h Z G 9 z I H B y b 2 1 v d m l k b 3 M u e 0 Z F Q 0 h B I F J F U 0 9 M V U N J w 5 N O X z E s M T B 9 J n F 1 b 3 Q 7 L C Z x d W 9 0 O 1 N l Y 3 R p b 2 4 x L 0 l u Z 3 J l c 2 9 z I F B y Z X N 1 c H V l c 3 Q v R W 5 j Y W J l e m F k b 3 M g c H J v b W 9 2 a W R v c y 5 7 K F R v Z G F z K S w x M X 0 m c X V v d D s s J n F 1 b 3 Q 7 U 2 V j d G l v b j E v S W 5 n c m V z b 3 M g U H J l c 3 V w d W V z d C 9 F b m N h Y m V 6 Y W R v c y B w c m 9 t b 3 Z p Z G 9 z L n t D b 2 x 1 b W 4 x M y w x M n 0 m c X V v d D s s J n F 1 b 3 Q 7 U 2 V j d G l v b j E v S W 5 n c m V z b 3 M g U H J l c 3 V w d W V z d C 9 U a X B v I G N h b W J p Y W R v M i 5 7 S W 5 p Y 2 l h b C w x M 3 0 m c X V v d D s s J n F 1 b 3 Q 7 U 2 V j d G l v b j E v S W 5 n c m V z b 3 M g U H J l c 3 V w d W V z d C 9 U a X B v I G N h b W J p Y W R v M S 5 7 Q W R p Y 2 n D s 2 4 g e S B Q d H R v I E l u a W N p Y W w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m d y Z X N v c y U y M F B y Z X N 1 c H V l c 3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n c m V z b 3 M l M j B Q c m V z d X B 1 Z X N 0 L 0 Z p b G F z J T I w Z m l s d H J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n c m V z b 3 M l M j B Q c m V z d X B 1 Z X N 0 L 0 Z p b G F z J T I w b 3 J k Z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n c m V z b 3 M l M j B Q c m V z d X B 1 Z X N 0 L 0 Z p b G F z J T I w Z m l s d H J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3 J l c 2 9 z J T I w U H J l c 3 V w d W V z d C 9 G Y W N 0 d X J h c y U y M H k l M j B j d W V u d G F z J T I w Z G U l M j B j b 2 J y b y U y M D I w M j M l M j B 4 b H N 4 X 2 h 0 d H B z J T N B J T J G J T J G Y W N 0 a X Z h c G F y c X V l c 3 l l d m V u d G 9 z J T I w c 2 h h c m V w b 2 l u d C U y M G N v b S U y R n N p d G V z J T J G Q X J l Y U F k b W l u a X N 0 c m F 0 a X Z h e U Z p b m F u Y 2 l l c m E l M k Z H Z X N 0 b 3 J h J T I w R m l u Y W 5 j a W V y Y S U y R k d l c 3 R v c m E l M j B G a W 5 h b m N p Z X J h J T J G M j A y M y U y R l B S R V N V U F V F U 1 R P J T I w M j A y M y U y R k l O R 1 J F U 0 9 T J T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n c m V z b 3 M l M j B Q c m V z d X B 1 Z X N 0 L 0 x p Y n J v J T I w Z G U l M j B F e G N l b C U y M G l t c G 9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3 J l c 2 9 z J T I w U H J l c 3 V w d W V z d C 9 Q U k V T V V B V R V N U T y U y M E l O R 1 J F U 0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n c m V z b 3 M l M j B Q c m V z d X B 1 Z X N 0 L 0 Z p b G F z J T I w Z m l s d H J h Z G F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3 J l c 2 9 z J T I w U H J l c 3 V w d W V z d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d y Z X N v c y U y M F B y Z X N 1 c H V l c 3 Q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n c m V z b 3 M v R m l s Y X M l M j B m a W x 0 c m F k Y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n c m V z b 3 M l M j B Q c m V z d X B 1 Z X N 0 L 0 N v b H V t b m E l M j B j b 2 5 k a W N p b 2 5 h b C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n c m V z b 3 M l M j B Q c m V z d X B 1 Z X N 0 L 1 B l c n N v b m F s a X p h Z G E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3 J l c 2 9 z J T I w U H J l c 3 V w d W V z d C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n c m V z b 3 M l M j B Q c m V z d X B 1 Z X N 0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d y Z X N v c y 9 U a X B v J T I w Y 2 F t Y m l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n c m V z b 3 M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3 J l c 2 9 z L 1 R p c G 8 l M j B j Y W 1 i a W F k b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d y Z X N v c y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3 J l c 2 9 z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d y Z X N v c y 9 W Y W x v c i U y M H J l Z W 1 w b G F 6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3 J l c 2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n c m V z b 3 M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d y Z X N v c y 9 U a X B v J T I w Y 2 F t Y m l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n c m V z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d y Z X N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n c m V z b 3 M v Q 2 9 s d W 1 u Y X M l M j B j b 2 4 l M j B u b 2 1 i c m U l M j B j Y W 1 i a W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d y Z X N v c y 9 U a X B v J T I w Y 2 F t Y m l h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d H J v b C U y M G R l J T I w U G F n b 3 M v R m l s Y X M l M j B m a W x 0 c m F k Y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R Q J T I w e S U y M F J Q L 0 Z p b G F z J T I w Z m l s d H J h Z G F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R y b 2 w l M j B k Z S U y M F B h Z 2 9 z L 0 9 0 c m F z J T I w Y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Z 3 J l c 2 9 z L 0 9 0 c m F z J T I w Y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a m E l M j B t Z W 5 v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C I g L z 4 8 R W 5 0 c n k g V H l w Z T 0 i U X V l c n l J R C I g V m F s d W U 9 I n N l Y j E 0 Y j J k M i 0 x N j M 4 L T Q 2 Y W Q t O T E w N i 1 k Z m V m Y m M x Y j Q w Y W E i I C 8 + P E V u d H J 5 I F R 5 c G U 9 I k Z p b G x M Y X N 0 V X B k Y X R l Z C I g V m F s d W U 9 I m Q y M D I z L T E w L T I z V D I x O j A w O j E 3 L j U x M j c w M T R a I i A v P j x F b n R y e S B U e X B l P S J G a W x s R X J y b 3 J D b 3 V u d C I g V m F s d W U 9 I m w w I i A v P j x F b n R y e S B U e X B l P S J G a W x s Q 2 9 s d W 1 u V H l w Z X M i I F Z h b H V l P S J z Q m d r Q U J n W U F B d 0 F H Q U F Z R 0 J n W T 0 i I C 8 + P E V u d H J 5 I F R 5 c G U 9 I k Z p b G x F c n J v c k N v Z G U i I F Z h b H V l P S J z V W 5 r b m 9 3 b i I g L z 4 8 R W 5 0 c n k g V H l w Z T 0 i R m l s b E N v b H V t b k 5 h b W V z I i B W Y W x 1 Z T 0 i c 1 s m c X V v d D t N R V N f J n F 1 b 3 Q 7 L C Z x d W 9 0 O 0 Z F Q 0 h B I E N B S k E g T U V O T 1 I m c X V v d D s s J n F 1 b 3 Q 7 Q 2 9 s d W 1 u M T M m c X V v d D s s J n F 1 b 3 Q 7 Q 2 9 s d W 1 u M T I m c X V v d D s s J n F 1 b 3 Q 7 Q 1 J Q J n F 1 b 3 Q 7 L C Z x d W 9 0 O 0 5 F V E 8 g U E F H Q U R P J n F 1 b 3 Q 7 L C Z x d W 9 0 O 1 Z B T E 9 S I C B G Q U N U V V J B J n F 1 b 3 Q 7 L C Z x d W 9 0 O 0 N Q Q y Z x d W 9 0 O y w m c X V v d D t S V U J S T y B Q U k V T V V B V R V N U Q U w g J n F 1 b 3 Q 7 L C Z x d W 9 0 O 1 J F Q 0 l C T y B O w r o m c X V v d D s s J n F 1 b 3 Q 7 U E 9 S I E N P T k N F U F R P I E R F J n F 1 b 3 Q 7 L C Z x d W 9 0 O 1 B B R 0 F E T y B B I C Z x d W 9 0 O y w m c X V v d D t O S V Q g W S 9 P I E N F R F V M Q S A m c X V v d D s s J n F 1 b 3 Q 7 R k V D S E E g R E U g R U x B Q k 9 S Q U N J w 5 N O I E R F I E x B I E Z B Q 1 R V U k E m c X V v d D t d I i A v P j x F b n R y e S B U e X B l P S J G a W x s Q 2 9 1 b n Q i I F Z h b H V l P S J s O D A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a m E g b W V u b 3 I v V G V 4 d G 8 g Z W 4 g b W F 5 w 7 p z Y 3 V s Y X M u e 0 1 F U 1 8 s M T l 9 J n F 1 b 3 Q 7 L C Z x d W 9 0 O 1 N l Y 3 R p b 2 4 x L 0 N h a m E g b W V u b 3 I v V G l w b y B j Y W 1 i a W F k b y 5 7 R k V D S E E g Q 0 F K Q S B N R U 5 P U i w x O H 0 m c X V v d D s s J n F 1 b 3 Q 7 U 2 V j d G l v b j E v Q 2 F q Y S B t Z W 5 v c i 9 F b m N h Y m V 6 Y W R v c y B w c m 9 t b 3 Z p Z G 9 z L n t D b 2 x 1 b W 4 x M y w x M n 0 m c X V v d D s s J n F 1 b 3 Q 7 U 2 V j d G l v b j E v Q 2 F q Y S B t Z W 5 v c i 9 F b m N h Y m V 6 Y W R v c y B w c m 9 t b 3 Z p Z G 9 z L n t D b 2 x 1 b W 4 x M i w x M X 0 m c X V v d D s s J n F 1 b 3 Q 7 U 2 V j d G l v b j E v Q 2 F q Y S B t Z W 5 v c i 9 F b m N h Y m V 6 Y W R v c y B w c m 9 t b 3 Z p Z G 9 z L n t D U l A s O X 0 m c X V v d D s s J n F 1 b 3 Q 7 U 2 V j d G l v b j E v Q 2 F q Y S B t Z W 5 v c i 9 F b m N h Y m V 6 Y W R v c y B w c m 9 t b 3 Z p Z G 9 z L n t O R V R P I F B B R 0 F E T y w 4 f S Z x d W 9 0 O y w m c X V v d D t T Z W N 0 a W 9 u M S 9 D Y W p h I G 1 l b m 9 y L 1 R p c G 8 g Y 2 F t Y m l h Z G 8 u e 1 Z B T E 9 S I C B G Q U N U V V J B L D d 9 J n F 1 b 3 Q 7 L C Z x d W 9 0 O 1 N l Y 3 R p b 2 4 x L 0 N h a m E g b W V u b 3 I v R W 5 j Y W J l e m F k b 3 M g c H J v b W 9 2 a W R v c y 5 7 Q 1 B D L D Z 9 J n F 1 b 3 Q 7 L C Z x d W 9 0 O 1 N l Y 3 R p b 2 4 x L 0 N h a m E g b W V u b 3 I v R W 5 j Y W J l e m F k b 3 M g c H J v b W 9 2 a W R v c y 5 7 U l V C U k 8 g U F J F U 1 V Q V U V T V E F M I C w 1 f S Z x d W 9 0 O y w m c X V v d D t T Z W N 0 a W 9 u M S 9 D Y W p h I G 1 l b m 9 y L 0 V u Y 2 F i Z X p h Z G 9 z I H B y b 2 1 v d m l k b 3 M u e 1 J F Q 0 l C T y B O w r o s N H 0 m c X V v d D s s J n F 1 b 3 Q 7 U 2 V j d G l v b j E v Q 2 F q Y S B t Z W 5 v c i 9 F b m N h Y m V 6 Y W R v c y B w c m 9 t b 3 Z p Z G 9 z L n t Q T 1 I g Q 0 9 O Q 0 V Q V E 8 g R E U s M 3 0 m c X V v d D s s J n F 1 b 3 Q 7 U 2 V j d G l v b j E v Q 2 F q Y S B t Z W 5 v c i 9 F b m N h Y m V 6 Y W R v c y B w c m 9 t b 3 Z p Z G 9 z L n t Q Q U d B R E 8 g Q S A s M n 0 m c X V v d D s s J n F 1 b 3 Q 7 U 2 V j d G l v b j E v Q 2 F q Y S B t Z W 5 v c i 9 F b m N h Y m V 6 Y W R v c y B w c m 9 t b 3 Z p Z G 9 z L n t O S V Q g W S 9 P I E N F R F V M Q S A s M X 0 m c X V v d D s s J n F 1 b 3 Q 7 U 2 V j d G l v b j E v Q 2 F q Y S B t Z W 5 v c i 9 F b m N h Y m V 6 Y W R v c y B w c m 9 t b 3 Z p Z G 9 z L n t G R U N I Q S B E R S B F T E F C T 1 J B Q 0 n D k 0 4 g R E U g T E E g R k F D V F V S Q S w w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Q 2 F q Y S B t Z W 5 v c i 9 U Z X h 0 b y B l b i B t Y X n D u n N j d W x h c y 5 7 T U V T X y w x O X 0 m c X V v d D s s J n F 1 b 3 Q 7 U 2 V j d G l v b j E v Q 2 F q Y S B t Z W 5 v c i 9 U a X B v I G N h b W J p Y W R v L n t G R U N I Q S B D Q U p B I E 1 F T k 9 S L D E 4 f S Z x d W 9 0 O y w m c X V v d D t T Z W N 0 a W 9 u M S 9 D Y W p h I G 1 l b m 9 y L 0 V u Y 2 F i Z X p h Z G 9 z I H B y b 2 1 v d m l k b 3 M u e 0 N v b H V t b j E z L D E y f S Z x d W 9 0 O y w m c X V v d D t T Z W N 0 a W 9 u M S 9 D Y W p h I G 1 l b m 9 y L 0 V u Y 2 F i Z X p h Z G 9 z I H B y b 2 1 v d m l k b 3 M u e 0 N v b H V t b j E y L D E x f S Z x d W 9 0 O y w m c X V v d D t T Z W N 0 a W 9 u M S 9 D Y W p h I G 1 l b m 9 y L 0 V u Y 2 F i Z X p h Z G 9 z I H B y b 2 1 v d m l k b 3 M u e 0 N S U C w 5 f S Z x d W 9 0 O y w m c X V v d D t T Z W N 0 a W 9 u M S 9 D Y W p h I G 1 l b m 9 y L 0 V u Y 2 F i Z X p h Z G 9 z I H B y b 2 1 v d m l k b 3 M u e 0 5 F V E 8 g U E F H Q U R P L D h 9 J n F 1 b 3 Q 7 L C Z x d W 9 0 O 1 N l Y 3 R p b 2 4 x L 0 N h a m E g b W V u b 3 I v V G l w b y B j Y W 1 i a W F k b y 5 7 V k F M T 1 I g I E Z B Q 1 R V U k E s N 3 0 m c X V v d D s s J n F 1 b 3 Q 7 U 2 V j d G l v b j E v Q 2 F q Y S B t Z W 5 v c i 9 F b m N h Y m V 6 Y W R v c y B w c m 9 t b 3 Z p Z G 9 z L n t D U E M s N n 0 m c X V v d D s s J n F 1 b 3 Q 7 U 2 V j d G l v b j E v Q 2 F q Y S B t Z W 5 v c i 9 F b m N h Y m V 6 Y W R v c y B w c m 9 t b 3 Z p Z G 9 z L n t S V U J S T y B Q U k V T V V B V R V N U Q U w g L D V 9 J n F 1 b 3 Q 7 L C Z x d W 9 0 O 1 N l Y 3 R p b 2 4 x L 0 N h a m E g b W V u b 3 I v R W 5 j Y W J l e m F k b 3 M g c H J v b W 9 2 a W R v c y 5 7 U k V D S U J P I E 7 C u i w 0 f S Z x d W 9 0 O y w m c X V v d D t T Z W N 0 a W 9 u M S 9 D Y W p h I G 1 l b m 9 y L 0 V u Y 2 F i Z X p h Z G 9 z I H B y b 2 1 v d m l k b 3 M u e 1 B P U i B D T 0 5 D R V B U T y B E R S w z f S Z x d W 9 0 O y w m c X V v d D t T Z W N 0 a W 9 u M S 9 D Y W p h I G 1 l b m 9 y L 0 V u Y 2 F i Z X p h Z G 9 z I H B y b 2 1 v d m l k b 3 M u e 1 B B R 0 F E T y B B I C w y f S Z x d W 9 0 O y w m c X V v d D t T Z W N 0 a W 9 u M S 9 D Y W p h I G 1 l b m 9 y L 0 V u Y 2 F i Z X p h Z G 9 z I H B y b 2 1 v d m l k b 3 M u e 0 5 J V C B Z L 0 8 g Q 0 V E V U x B I C w x f S Z x d W 9 0 O y w m c X V v d D t T Z W N 0 a W 9 u M S 9 D Y W p h I G 1 l b m 9 y L 0 V u Y 2 F i Z X p h Z G 9 z I H B y b 2 1 v d m l k b 3 M u e 0 Z F Q 0 h B I E R F I E V M Q U J P U k F D S c O T T i B E R S B M Q S B G Q U N U V V J B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Y W p h J T I w b W V u b 3 I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q Y S U y M G 1 l b m 9 y L 0 Z p b G F z J T I w b 3 J k Z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q Y S U y M G 1 l b m 9 y L 0 Z p b G F z J T I w Z m l s d H J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q Y S U y M G 1 l b m 9 y L 0 N P T l R S T 0 w l M j B E R S U y M F B B R 0 9 T J T I w M j A y M y U y M H h s c 3 h f a H R 0 c H M l M 0 E l M k Y l M k Z h Y 3 R p d m F w Y X J x d W V z e W V 2 Z W 5 0 b 3 M l M j B z a G F y Z X B v a W 5 0 J T I w Y 2 9 t J T J G c 2 l 0 Z X M l M k Z B c m V h Q W R t a W 5 p c 3 R y Y X R p d m F 5 R m l u Y W 5 j a W V y Y S U y R k d l c 3 R v c m E l M j B G a W 5 h b m N p Z X J h J T J G R 2 V z d G 9 y Y S U y M E Z p b m F u Y 2 l l c m E l M k Y y M D I z J T J G U E F H T 1 M l M j A y M D I z J T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q Y S U y M G 1 l b m 9 y L 0 x p Y n J v J T I w Z G U l M j B F e G N l b C U y M G l t c G 9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a m E l M j B t Z W 5 v c i 9 D Q U p B J T I w T U V O T 1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p h J T I w b W V u b 3 I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q Y S U y M G 1 l b m 9 y L 0 Z p b G F z J T I w Z m l s d H J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a m E l M j B t Z W 5 v c i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a m E l M j B t Z W 5 v c i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p h J T I w b W V u b 3 I v Q 2 9 s d W 1 u Y S U y M G R 1 c G x p Y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a m E l M j B t Z W 5 v c i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q Y S U y M G 1 l b m 9 y L 0 5 v b W J y Z S U y M G R l b C U y M G 1 l c y U y M G V 4 d H J h J U M z J U F E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p h J T I w b W V u b 3 I v V G V 4 d G 8 l M j B l b i U y M G 1 h e S V D M y V C Q X N j d W x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a m E l M j B t Z W 5 v c i 9 P d H J h c y U y M G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1 Z X N 0 b 3 M v T 3 R y Y X M l M j B j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n c m V z b 3 M l M j B Q c m V z d X B 1 Z X N 0 L 0 9 0 c m F z J T I w Y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E U C U y M H k l M j B S U C 9 P d H J h c y U y M G N v b H V t b m F z J T I w c X V p d G F k Y X M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K c e c o R T g i R J t J 0 j 8 5 j A r z g A A A A A A g A A A A A A E G Y A A A A B A A A g A A A A q X Z j K h O 6 2 K D 1 P 7 l Z A v e W K A a k 1 4 M J + V m k j / + D e Z A f F 4 4 A A A A A D o A A A A A C A A A g A A A A 1 X n Y t t 5 I G g H D J e i 4 j z K P 9 G 5 m v f 1 S W R Y Y K p M 5 J U e k x r J Q A A A A y N C R d C K a T R 6 y X v a 4 p P B w z E l 3 9 l j S t H M i x u o v O o W u / g H X z c e y + A Q y v x e + 6 k m v 2 + l s S k 5 j o U 7 d J H G 9 4 U 3 t 0 f e t l L T W w h f 6 Q w u Q + w 0 q 3 O B t / f V A A A A A F 2 U 5 5 b C n M 4 u W A h C J o s B s + P l + C 1 e z q s 0 d 4 I l p e z x y r H m 8 W r K V c o l s u w 5 t h b Z p m D 5 v 7 I 9 J A A D A F x 2 H e M w a F 3 C G C g =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883DB50-699E-431B-8C81-7C9C3FC91266}"/>
</file>

<file path=customXml/itemProps2.xml><?xml version="1.0" encoding="utf-8"?>
<ds:datastoreItem xmlns:ds="http://schemas.openxmlformats.org/officeDocument/2006/customXml" ds:itemID="{E3EC57AF-5B61-47B2-A500-4573971651D1}">
  <ds:schemaRefs>
    <ds:schemaRef ds:uri="http://schemas.microsoft.com/office/2006/metadata/properties"/>
    <ds:schemaRef ds:uri="http://schemas.microsoft.com/office/infopath/2007/PartnerControls"/>
    <ds:schemaRef ds:uri="952f558c-b918-42ac-9353-f7fcbeaedda0"/>
  </ds:schemaRefs>
</ds:datastoreItem>
</file>

<file path=customXml/itemProps3.xml><?xml version="1.0" encoding="utf-8"?>
<ds:datastoreItem xmlns:ds="http://schemas.openxmlformats.org/officeDocument/2006/customXml" ds:itemID="{E3D4B1EA-657D-4233-888C-E2E8E398419B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3175124-3E9B-4D80-8A67-B6A5B6DC54F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EJECUCIÓN GASTOS</vt:lpstr>
      <vt:lpstr>EJECUCIÓN INGRESOS</vt:lpstr>
      <vt:lpstr>TD Gastos</vt:lpstr>
      <vt:lpstr>TD Ingresos</vt:lpstr>
      <vt:lpstr>Rubros</vt:lpstr>
      <vt:lpstr>Fechas</vt:lpstr>
      <vt:lpstr>'EJECUCIÓN GASTOS'!Área_de_impresión</vt:lpstr>
      <vt:lpstr>'EJECUCIÓN INGRESOS'!Área_de_impresión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Carolina Vallejo</dc:creator>
  <cp:keywords/>
  <dc:description/>
  <cp:lastModifiedBy>Carolina Vallejo Mora</cp:lastModifiedBy>
  <cp:revision/>
  <dcterms:created xsi:type="dcterms:W3CDTF">2021-02-03T17:04:19Z</dcterms:created>
  <dcterms:modified xsi:type="dcterms:W3CDTF">2023-11-01T14:32:24Z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0x010100EF9134129A91FD459FE67E9D84545AE4</vt:lpwstr>
  </property>
  <property fmtid="{D5CDD505-2E9C-101B-9397-08002B2CF9AE}" pid="3" name="MediaServiceImageTags">
    <vt:lpwstr/>
  </property>
</Properties>
</file>